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1.xml" ContentType="application/vnd.openxmlformats-officedocument.drawing+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globalgap.sharepoint.com/sites/GLOBALG.A.P/Freigegebene Dokumente/General/Business Services/Translation/02_Standards/04_Add-ons/GRASP/V2_final/source_en/P&amp;Cs_full_version_customizable_checklists/04_final/QMS/"/>
    </mc:Choice>
  </mc:AlternateContent>
  <xr:revisionPtr revIDLastSave="0" documentId="13_ncr:20001_{D0D8B1D6-EE7F-480C-BE60-11DC06F5C384}" xr6:coauthVersionLast="47" xr6:coauthVersionMax="47" xr10:uidLastSave="{00000000-0000-0000-0000-000000000000}"/>
  <bookViews>
    <workbookView xWindow="-110" yWindow="-110" windowWidth="22780" windowHeight="14540" firstSheet="5" activeTab="5" xr2:uid="{00000000-000D-0000-FFFF-FFFF00000000}"/>
  </bookViews>
  <sheets>
    <sheet name="Steps" sheetId="1" state="hidden" r:id="rId1"/>
    <sheet name="PI" sheetId="2" state="hidden" r:id="rId2"/>
    <sheet name="S" sheetId="3" state="hidden" r:id="rId3"/>
    <sheet name="PQ" sheetId="8" state="hidden" r:id="rId4"/>
    <sheet name="Static ID Table" sheetId="5" state="hidden" r:id="rId5"/>
    <sheet name="Cover" sheetId="11" r:id="rId6"/>
    <sheet name="P&amp;Cs " sheetId="15" state="hidden" r:id="rId7"/>
    <sheet name="General information" sheetId="20" r:id="rId8"/>
    <sheet name="P&amp;Cs" sheetId="16" r:id="rId9"/>
  </sheets>
  <definedNames>
    <definedName name="_xlnm.Print_Titles" localSheetId="8">'P&amp;Cs'!$1:$1</definedName>
    <definedName name="_xlnm.Print_Titles" localSheetId="6">'P&amp;Cs '!$1:$1</definedName>
    <definedName name="Z_B63AA7CE_E33A_4449_AB29_CF2EB126FA35_.wvu.Cols" localSheetId="7" hidden="1">'General information'!#REF!,'General information'!$E:$XFD</definedName>
    <definedName name="Z_B63AA7CE_E33A_4449_AB29_CF2EB126FA35_.wvu.Rows" localSheetId="7" hidden="1">'General information'!$54:$1048576,'General information'!$51:$51</definedName>
  </definedNames>
  <calcPr calcId="191028"/>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4" i="20" l="1"/>
  <c r="F34" i="20"/>
  <c r="E34" i="20"/>
  <c r="D34" i="20"/>
  <c r="C34" i="20"/>
  <c r="B34" i="20"/>
  <c r="G15" i="20"/>
  <c r="F15" i="20"/>
  <c r="E15" i="20"/>
  <c r="D15" i="20"/>
  <c r="C15" i="20"/>
  <c r="B15" i="20"/>
  <c r="B36" i="20" l="1"/>
  <c r="E36" i="20"/>
  <c r="E17" i="20"/>
  <c r="B17" i="20"/>
  <c r="D121" i="8"/>
  <c r="C121" i="8"/>
  <c r="C120" i="8"/>
  <c r="D120" i="8"/>
  <c r="L27" i="15" l="1"/>
  <c r="R2" i="15" l="1"/>
  <c r="R3" i="15"/>
  <c r="R4" i="15"/>
  <c r="R5" i="15"/>
  <c r="R6" i="15"/>
  <c r="R7" i="15"/>
  <c r="R8" i="15"/>
  <c r="R9" i="15"/>
  <c r="R10" i="15"/>
  <c r="R11" i="15"/>
  <c r="R12" i="15"/>
  <c r="R13" i="15"/>
  <c r="R14" i="15"/>
  <c r="R15" i="15"/>
  <c r="R16" i="15"/>
  <c r="R17" i="15"/>
  <c r="R18" i="15"/>
  <c r="R19" i="15"/>
  <c r="R20" i="15"/>
  <c r="R21" i="15"/>
  <c r="R22" i="15"/>
  <c r="R23" i="15"/>
  <c r="R24" i="15"/>
  <c r="R25" i="15"/>
  <c r="R26" i="15"/>
  <c r="R27" i="15"/>
  <c r="R28" i="15"/>
  <c r="R29" i="15"/>
  <c r="R30" i="15"/>
  <c r="R31" i="15"/>
  <c r="R32" i="15"/>
  <c r="R33" i="15"/>
  <c r="R34" i="15"/>
  <c r="R35" i="15"/>
  <c r="R36" i="15"/>
  <c r="R37" i="15"/>
  <c r="R38" i="15"/>
  <c r="R39" i="15"/>
  <c r="R40" i="15"/>
  <c r="R41" i="15"/>
  <c r="R42" i="15"/>
  <c r="R43" i="15"/>
  <c r="R44" i="15"/>
  <c r="R45" i="15"/>
  <c r="R46" i="15"/>
  <c r="R47" i="15"/>
  <c r="R48" i="15"/>
  <c r="R49" i="15"/>
  <c r="R50" i="15"/>
  <c r="R51" i="15"/>
  <c r="R52" i="15"/>
  <c r="R53" i="15"/>
  <c r="R54" i="15"/>
  <c r="R55" i="15"/>
  <c r="R56" i="15"/>
  <c r="R57" i="15"/>
  <c r="R58" i="15"/>
  <c r="R59" i="15"/>
  <c r="R60" i="15"/>
  <c r="R61" i="15"/>
  <c r="R62" i="15"/>
  <c r="R63" i="15"/>
  <c r="R64" i="15"/>
  <c r="R65" i="15"/>
  <c r="R66" i="15"/>
  <c r="R67" i="15"/>
  <c r="R68" i="15"/>
  <c r="R69" i="15"/>
  <c r="R70" i="15"/>
  <c r="R71" i="15"/>
  <c r="R72" i="15"/>
  <c r="R73" i="15"/>
  <c r="R74" i="15"/>
  <c r="R75" i="15"/>
  <c r="R76" i="15"/>
  <c r="R77" i="15"/>
  <c r="R78" i="15"/>
  <c r="R79" i="15"/>
  <c r="R80" i="15"/>
  <c r="R81" i="15"/>
  <c r="R82" i="15"/>
  <c r="R83" i="15"/>
  <c r="R84" i="15"/>
  <c r="R85" i="15"/>
  <c r="R86" i="15"/>
  <c r="R87" i="15"/>
  <c r="R88" i="15"/>
  <c r="R89" i="15"/>
  <c r="R90" i="15"/>
  <c r="R91" i="15"/>
  <c r="R92" i="15"/>
  <c r="R93" i="15"/>
  <c r="R94" i="15"/>
  <c r="R95" i="15"/>
  <c r="R96" i="15"/>
  <c r="M2" i="15"/>
  <c r="M3" i="15"/>
  <c r="M8" i="15"/>
  <c r="M9" i="15"/>
  <c r="M14" i="15"/>
  <c r="M15" i="15"/>
  <c r="M21" i="15"/>
  <c r="M22" i="15"/>
  <c r="M30" i="15"/>
  <c r="M31" i="15"/>
  <c r="M37" i="15"/>
  <c r="M38" i="15"/>
  <c r="M41" i="15"/>
  <c r="M42" i="15"/>
  <c r="M52" i="15"/>
  <c r="M53" i="15"/>
  <c r="M57" i="15"/>
  <c r="M58" i="15"/>
  <c r="M63" i="15"/>
  <c r="M64" i="15"/>
  <c r="M69" i="15"/>
  <c r="M70" i="15"/>
  <c r="M75" i="15"/>
  <c r="M76" i="15"/>
  <c r="M82" i="15"/>
  <c r="M83" i="15"/>
  <c r="M92" i="15"/>
  <c r="M93" i="15"/>
  <c r="L2" i="15"/>
  <c r="L3" i="15"/>
  <c r="L4" i="15"/>
  <c r="L5" i="15"/>
  <c r="L6" i="15"/>
  <c r="L7" i="15"/>
  <c r="L8" i="15"/>
  <c r="L9" i="15"/>
  <c r="L10" i="15"/>
  <c r="L11" i="15"/>
  <c r="L12" i="15"/>
  <c r="L13" i="15"/>
  <c r="L14" i="15"/>
  <c r="L15" i="15"/>
  <c r="L16" i="15"/>
  <c r="L17" i="15"/>
  <c r="L18" i="15"/>
  <c r="L19" i="15"/>
  <c r="L20" i="15"/>
  <c r="L21" i="15"/>
  <c r="L22" i="15"/>
  <c r="L23" i="15"/>
  <c r="L24" i="15"/>
  <c r="L25" i="15"/>
  <c r="L26" i="15"/>
  <c r="L28" i="15"/>
  <c r="L29" i="15"/>
  <c r="L30" i="15"/>
  <c r="L31" i="15"/>
  <c r="L32" i="15"/>
  <c r="L33" i="15"/>
  <c r="L34" i="15"/>
  <c r="L35" i="15"/>
  <c r="L36" i="15"/>
  <c r="L37" i="15"/>
  <c r="L38" i="15"/>
  <c r="L39" i="15"/>
  <c r="L40" i="15"/>
  <c r="L41" i="15"/>
  <c r="L42" i="15"/>
  <c r="L43" i="15"/>
  <c r="L44" i="15"/>
  <c r="L45" i="15"/>
  <c r="L46" i="15"/>
  <c r="L47" i="15"/>
  <c r="L48" i="15"/>
  <c r="L49" i="15"/>
  <c r="L50" i="15"/>
  <c r="L51" i="15"/>
  <c r="L52" i="15"/>
  <c r="L53" i="15"/>
  <c r="L54" i="15"/>
  <c r="L55" i="15"/>
  <c r="L56" i="15"/>
  <c r="L57" i="15"/>
  <c r="L58" i="15"/>
  <c r="L59" i="15"/>
  <c r="L60" i="15"/>
  <c r="L61" i="15"/>
  <c r="L62" i="15"/>
  <c r="L63" i="15"/>
  <c r="L64" i="15"/>
  <c r="L65" i="15"/>
  <c r="L66" i="15"/>
  <c r="L67" i="15"/>
  <c r="L68" i="15"/>
  <c r="L69" i="15"/>
  <c r="L70" i="15"/>
  <c r="L71" i="15"/>
  <c r="L72" i="15"/>
  <c r="L73" i="15"/>
  <c r="L74" i="15"/>
  <c r="L75" i="15"/>
  <c r="L76" i="15"/>
  <c r="L77" i="15"/>
  <c r="L78" i="15"/>
  <c r="L79" i="15"/>
  <c r="L80" i="15"/>
  <c r="L81" i="15"/>
  <c r="L82" i="15"/>
  <c r="L83" i="15"/>
  <c r="L84" i="15"/>
  <c r="L85" i="15"/>
  <c r="L86" i="15"/>
  <c r="L87" i="15"/>
  <c r="L88" i="15"/>
  <c r="L89" i="15"/>
  <c r="L90" i="15"/>
  <c r="L91" i="15"/>
  <c r="L92" i="15"/>
  <c r="L93" i="15"/>
  <c r="L94" i="15"/>
  <c r="L95" i="15"/>
  <c r="L96" i="15"/>
  <c r="I2" i="15"/>
  <c r="I3" i="15"/>
  <c r="I4" i="15"/>
  <c r="I5" i="15"/>
  <c r="I6" i="15"/>
  <c r="I7" i="15"/>
  <c r="I8" i="15"/>
  <c r="I9" i="15"/>
  <c r="I10" i="15"/>
  <c r="I11" i="15"/>
  <c r="I12" i="15"/>
  <c r="I13" i="15"/>
  <c r="I14" i="15"/>
  <c r="I15" i="15"/>
  <c r="I16" i="15"/>
  <c r="I17" i="15"/>
  <c r="I18" i="15"/>
  <c r="I19" i="15"/>
  <c r="I20" i="15"/>
  <c r="I21" i="15"/>
  <c r="I22" i="15"/>
  <c r="I23" i="15"/>
  <c r="I24" i="15"/>
  <c r="I25" i="15"/>
  <c r="I26" i="15"/>
  <c r="I27" i="15"/>
  <c r="I28" i="15"/>
  <c r="I29" i="15"/>
  <c r="I30" i="15"/>
  <c r="I31" i="15"/>
  <c r="I32" i="15"/>
  <c r="I33" i="15"/>
  <c r="I34" i="15"/>
  <c r="I35" i="15"/>
  <c r="I36" i="15"/>
  <c r="I37" i="15"/>
  <c r="I38" i="15"/>
  <c r="I39" i="15"/>
  <c r="I40" i="15"/>
  <c r="I41" i="15"/>
  <c r="I42" i="15"/>
  <c r="I43" i="15"/>
  <c r="I44" i="15"/>
  <c r="I45" i="15"/>
  <c r="I46" i="15"/>
  <c r="I47" i="15"/>
  <c r="I48" i="15"/>
  <c r="I49" i="15"/>
  <c r="I50" i="15"/>
  <c r="I51" i="15"/>
  <c r="I52" i="15"/>
  <c r="I53" i="15"/>
  <c r="I54" i="15"/>
  <c r="I55" i="15"/>
  <c r="I56" i="15"/>
  <c r="I57" i="15"/>
  <c r="I58" i="15"/>
  <c r="I59" i="15"/>
  <c r="I60" i="15"/>
  <c r="I61" i="15"/>
  <c r="I62" i="15"/>
  <c r="I63" i="15"/>
  <c r="I64" i="15"/>
  <c r="I65" i="15"/>
  <c r="I66" i="15"/>
  <c r="I67" i="15"/>
  <c r="I68" i="15"/>
  <c r="I69" i="15"/>
  <c r="I70" i="15"/>
  <c r="I71" i="15"/>
  <c r="I72" i="15"/>
  <c r="I73" i="15"/>
  <c r="I74" i="15"/>
  <c r="I75" i="15"/>
  <c r="I76" i="15"/>
  <c r="I77" i="15"/>
  <c r="I78" i="15"/>
  <c r="I79" i="15"/>
  <c r="I80" i="15"/>
  <c r="I81" i="15"/>
  <c r="I82" i="15"/>
  <c r="I83" i="15"/>
  <c r="I84" i="15"/>
  <c r="I85" i="15"/>
  <c r="I86" i="15"/>
  <c r="I87" i="15"/>
  <c r="I88" i="15"/>
  <c r="I89" i="15"/>
  <c r="I90" i="15"/>
  <c r="I91" i="15"/>
  <c r="I92" i="15"/>
  <c r="I93" i="15"/>
  <c r="I94" i="15"/>
  <c r="I95" i="15"/>
  <c r="I96" i="15"/>
  <c r="G2" i="15"/>
  <c r="F2" i="15" s="1"/>
  <c r="P2" i="15" s="1"/>
  <c r="Q2" i="15" s="1"/>
  <c r="G3" i="15"/>
  <c r="F3" i="15" s="1"/>
  <c r="P3" i="15" s="1"/>
  <c r="Q3" i="15" s="1"/>
  <c r="G8" i="15"/>
  <c r="F8" i="15" s="1"/>
  <c r="G9" i="15"/>
  <c r="F9" i="15" s="1"/>
  <c r="P9" i="15" s="1"/>
  <c r="Q9" i="15" s="1"/>
  <c r="G14" i="15"/>
  <c r="F14" i="15" s="1"/>
  <c r="P14" i="15" s="1"/>
  <c r="Q14" i="15" s="1"/>
  <c r="G15" i="15"/>
  <c r="F15" i="15" s="1"/>
  <c r="G21" i="15"/>
  <c r="F21" i="15" s="1"/>
  <c r="P21" i="15" s="1"/>
  <c r="Q21" i="15" s="1"/>
  <c r="G22" i="15"/>
  <c r="F22" i="15" s="1"/>
  <c r="P22" i="15" s="1"/>
  <c r="Q22" i="15" s="1"/>
  <c r="G30" i="15"/>
  <c r="F30" i="15" s="1"/>
  <c r="P30" i="15" s="1"/>
  <c r="Q30" i="15" s="1"/>
  <c r="G31" i="15"/>
  <c r="F31" i="15" s="1"/>
  <c r="P31" i="15" s="1"/>
  <c r="Q31" i="15" s="1"/>
  <c r="G37" i="15"/>
  <c r="F37" i="15" s="1"/>
  <c r="P37" i="15" s="1"/>
  <c r="Q37" i="15" s="1"/>
  <c r="G38" i="15"/>
  <c r="F38" i="15" s="1"/>
  <c r="P38" i="15" s="1"/>
  <c r="Q38" i="15" s="1"/>
  <c r="G41" i="15"/>
  <c r="F41" i="15" s="1"/>
  <c r="P41" i="15" s="1"/>
  <c r="Q41" i="15" s="1"/>
  <c r="G42" i="15"/>
  <c r="F42" i="15" s="1"/>
  <c r="P42" i="15" s="1"/>
  <c r="Q42" i="15" s="1"/>
  <c r="G52" i="15"/>
  <c r="F52" i="15" s="1"/>
  <c r="G53" i="15"/>
  <c r="F53" i="15" s="1"/>
  <c r="P53" i="15" s="1"/>
  <c r="Q53" i="15" s="1"/>
  <c r="G57" i="15"/>
  <c r="F57" i="15" s="1"/>
  <c r="P57" i="15" s="1"/>
  <c r="Q57" i="15" s="1"/>
  <c r="G58" i="15"/>
  <c r="F58" i="15" s="1"/>
  <c r="P58" i="15" s="1"/>
  <c r="Q58" i="15" s="1"/>
  <c r="G63" i="15"/>
  <c r="F63" i="15" s="1"/>
  <c r="P63" i="15" s="1"/>
  <c r="Q63" i="15" s="1"/>
  <c r="G64" i="15"/>
  <c r="F64" i="15" s="1"/>
  <c r="P64" i="15" s="1"/>
  <c r="Q64" i="15" s="1"/>
  <c r="G69" i="15"/>
  <c r="F69" i="15" s="1"/>
  <c r="P69" i="15" s="1"/>
  <c r="Q69" i="15" s="1"/>
  <c r="G70" i="15"/>
  <c r="F70" i="15" s="1"/>
  <c r="P70" i="15" s="1"/>
  <c r="Q70" i="15" s="1"/>
  <c r="G75" i="15"/>
  <c r="F75" i="15" s="1"/>
  <c r="G76" i="15"/>
  <c r="F76" i="15" s="1"/>
  <c r="P76" i="15" s="1"/>
  <c r="Q76" i="15" s="1"/>
  <c r="G82" i="15"/>
  <c r="F82" i="15" s="1"/>
  <c r="P82" i="15" s="1"/>
  <c r="Q82" i="15" s="1"/>
  <c r="G83" i="15"/>
  <c r="F83" i="15" s="1"/>
  <c r="G92" i="15"/>
  <c r="F92" i="15" s="1"/>
  <c r="P92" i="15" s="1"/>
  <c r="Q92" i="15" s="1"/>
  <c r="G93" i="15"/>
  <c r="F93" i="15" s="1"/>
  <c r="P93" i="15" s="1"/>
  <c r="Q93" i="15" s="1"/>
  <c r="K4" i="15"/>
  <c r="K5" i="15"/>
  <c r="K6" i="15"/>
  <c r="K7" i="15"/>
  <c r="K10" i="15"/>
  <c r="K11" i="15"/>
  <c r="K12" i="15"/>
  <c r="K13" i="15"/>
  <c r="K16" i="15"/>
  <c r="K17" i="15"/>
  <c r="K18" i="15"/>
  <c r="K19" i="15"/>
  <c r="K20" i="15"/>
  <c r="K23" i="15"/>
  <c r="K24" i="15"/>
  <c r="K25" i="15"/>
  <c r="K26" i="15"/>
  <c r="K27" i="15"/>
  <c r="K28" i="15"/>
  <c r="K29" i="15"/>
  <c r="K32" i="15"/>
  <c r="K33" i="15"/>
  <c r="K34" i="15"/>
  <c r="K35" i="15"/>
  <c r="K36" i="15"/>
  <c r="K39" i="15"/>
  <c r="K40" i="15"/>
  <c r="K43" i="15"/>
  <c r="K44" i="15"/>
  <c r="K45" i="15"/>
  <c r="K46" i="15"/>
  <c r="K47" i="15"/>
  <c r="K48" i="15"/>
  <c r="K49" i="15"/>
  <c r="K50" i="15"/>
  <c r="K51" i="15"/>
  <c r="K54" i="15"/>
  <c r="K55" i="15"/>
  <c r="K56" i="15"/>
  <c r="K59" i="15"/>
  <c r="K60" i="15"/>
  <c r="K61" i="15"/>
  <c r="K62" i="15"/>
  <c r="K65" i="15"/>
  <c r="K66" i="15"/>
  <c r="K67" i="15"/>
  <c r="K68" i="15"/>
  <c r="K71" i="15"/>
  <c r="K72" i="15"/>
  <c r="K73" i="15"/>
  <c r="K74" i="15"/>
  <c r="K77" i="15"/>
  <c r="K78" i="15"/>
  <c r="K79" i="15"/>
  <c r="K80" i="15"/>
  <c r="K81" i="15"/>
  <c r="K84" i="15"/>
  <c r="K85" i="15"/>
  <c r="K86" i="15"/>
  <c r="K87" i="15"/>
  <c r="K88" i="15"/>
  <c r="K89" i="15"/>
  <c r="K90" i="15"/>
  <c r="K91" i="15"/>
  <c r="K94" i="15"/>
  <c r="K95" i="15"/>
  <c r="K96" i="15"/>
  <c r="J4" i="15"/>
  <c r="J5" i="15"/>
  <c r="J6" i="15"/>
  <c r="J7" i="15"/>
  <c r="J10" i="15"/>
  <c r="J11" i="15"/>
  <c r="J12" i="15"/>
  <c r="J13" i="15"/>
  <c r="J16" i="15"/>
  <c r="J17" i="15"/>
  <c r="J18" i="15"/>
  <c r="J19" i="15"/>
  <c r="J20" i="15"/>
  <c r="J23" i="15"/>
  <c r="J24" i="15"/>
  <c r="J25" i="15"/>
  <c r="J26" i="15"/>
  <c r="J27" i="15"/>
  <c r="J28" i="15"/>
  <c r="J29" i="15"/>
  <c r="J32" i="15"/>
  <c r="J33" i="15"/>
  <c r="J34" i="15"/>
  <c r="J35" i="15"/>
  <c r="J36" i="15"/>
  <c r="J39" i="15"/>
  <c r="J40" i="15"/>
  <c r="J43" i="15"/>
  <c r="J44" i="15"/>
  <c r="J45" i="15"/>
  <c r="J46" i="15"/>
  <c r="J47" i="15"/>
  <c r="J48" i="15"/>
  <c r="J49" i="15"/>
  <c r="J50" i="15"/>
  <c r="J51" i="15"/>
  <c r="J54" i="15"/>
  <c r="J55" i="15"/>
  <c r="J56" i="15"/>
  <c r="J59" i="15"/>
  <c r="J60" i="15"/>
  <c r="J61" i="15"/>
  <c r="J62" i="15"/>
  <c r="J65" i="15"/>
  <c r="J66" i="15"/>
  <c r="J67" i="15"/>
  <c r="J68" i="15"/>
  <c r="J71" i="15"/>
  <c r="J72" i="15"/>
  <c r="J73" i="15"/>
  <c r="J74" i="15"/>
  <c r="J77" i="15"/>
  <c r="J78" i="15"/>
  <c r="J79" i="15"/>
  <c r="J80" i="15"/>
  <c r="J81" i="15"/>
  <c r="J84" i="15"/>
  <c r="J85" i="15"/>
  <c r="J86" i="15"/>
  <c r="J87" i="15"/>
  <c r="J88" i="15"/>
  <c r="J89" i="15"/>
  <c r="J90" i="15"/>
  <c r="J91" i="15"/>
  <c r="J94" i="15"/>
  <c r="J95" i="15"/>
  <c r="J96" i="15"/>
  <c r="D2" i="15"/>
  <c r="D3" i="15"/>
  <c r="D4" i="15"/>
  <c r="D5" i="15"/>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94" i="15"/>
  <c r="D95" i="15"/>
  <c r="D96" i="15"/>
  <c r="H2" i="15"/>
  <c r="H3" i="15"/>
  <c r="H4" i="15"/>
  <c r="H5" i="15"/>
  <c r="H6" i="15"/>
  <c r="H7" i="15"/>
  <c r="H8" i="15"/>
  <c r="H9" i="15"/>
  <c r="H10" i="15"/>
  <c r="H11" i="15"/>
  <c r="H12" i="15"/>
  <c r="H13" i="15"/>
  <c r="H14" i="15"/>
  <c r="H15" i="15"/>
  <c r="H16" i="15"/>
  <c r="H17" i="15"/>
  <c r="H18" i="15"/>
  <c r="H19" i="15"/>
  <c r="H20" i="15"/>
  <c r="H21" i="15"/>
  <c r="H22" i="15"/>
  <c r="H23" i="15"/>
  <c r="H24" i="15"/>
  <c r="H25" i="15"/>
  <c r="H26" i="15"/>
  <c r="H27" i="15"/>
  <c r="H28" i="15"/>
  <c r="H29" i="15"/>
  <c r="H30" i="15"/>
  <c r="H31" i="15"/>
  <c r="H32" i="15"/>
  <c r="H33" i="15"/>
  <c r="H34" i="15"/>
  <c r="H35" i="15"/>
  <c r="H36" i="15"/>
  <c r="H37" i="15"/>
  <c r="H38" i="15"/>
  <c r="H39" i="15"/>
  <c r="H40" i="15"/>
  <c r="H41" i="15"/>
  <c r="H42" i="15"/>
  <c r="H43" i="15"/>
  <c r="H44" i="15"/>
  <c r="H45" i="15"/>
  <c r="H46" i="15"/>
  <c r="H47" i="15"/>
  <c r="H48" i="15"/>
  <c r="H49" i="15"/>
  <c r="H50" i="15"/>
  <c r="H51" i="15"/>
  <c r="H52" i="15"/>
  <c r="H53" i="15"/>
  <c r="H54" i="15"/>
  <c r="H55" i="15"/>
  <c r="H56" i="15"/>
  <c r="H57" i="15"/>
  <c r="H58" i="15"/>
  <c r="H59" i="15"/>
  <c r="H60" i="15"/>
  <c r="H61" i="15"/>
  <c r="H62" i="15"/>
  <c r="H63" i="15"/>
  <c r="H64" i="15"/>
  <c r="H65" i="15"/>
  <c r="H66" i="15"/>
  <c r="H67" i="15"/>
  <c r="H68" i="15"/>
  <c r="H69" i="15"/>
  <c r="H70" i="15"/>
  <c r="H71" i="15"/>
  <c r="H72" i="15"/>
  <c r="H73" i="15"/>
  <c r="H74" i="15"/>
  <c r="H75" i="15"/>
  <c r="H76" i="15"/>
  <c r="H77" i="15"/>
  <c r="H78" i="15"/>
  <c r="H79" i="15"/>
  <c r="H80" i="15"/>
  <c r="H81" i="15"/>
  <c r="H82" i="15"/>
  <c r="H83" i="15"/>
  <c r="H84" i="15"/>
  <c r="H85" i="15"/>
  <c r="H86" i="15"/>
  <c r="H87" i="15"/>
  <c r="H88" i="15"/>
  <c r="H89" i="15"/>
  <c r="H90" i="15"/>
  <c r="H91" i="15"/>
  <c r="H92" i="15"/>
  <c r="H93" i="15"/>
  <c r="H94" i="15"/>
  <c r="H95" i="15"/>
  <c r="H96" i="15"/>
  <c r="D119" i="8"/>
  <c r="C119" i="8"/>
  <c r="D118" i="8"/>
  <c r="C118" i="8"/>
  <c r="D117" i="8"/>
  <c r="C117" i="8"/>
  <c r="D116" i="8"/>
  <c r="C116" i="8"/>
  <c r="D115" i="8"/>
  <c r="C115" i="8"/>
  <c r="D114" i="8"/>
  <c r="C114" i="8"/>
  <c r="D113" i="8"/>
  <c r="C113" i="8"/>
  <c r="D112" i="8"/>
  <c r="C112" i="8"/>
  <c r="D111" i="8"/>
  <c r="C111" i="8"/>
  <c r="D110" i="8"/>
  <c r="C110" i="8"/>
  <c r="D109" i="8"/>
  <c r="C109" i="8"/>
  <c r="D108" i="8"/>
  <c r="C108" i="8"/>
  <c r="D107" i="8"/>
  <c r="C107" i="8"/>
  <c r="D106" i="8"/>
  <c r="C106" i="8"/>
  <c r="D105" i="8"/>
  <c r="C105" i="8"/>
  <c r="D104" i="8"/>
  <c r="C104" i="8"/>
  <c r="D103" i="8"/>
  <c r="C103" i="8"/>
  <c r="D102" i="8"/>
  <c r="C102" i="8"/>
  <c r="D101" i="8"/>
  <c r="C101" i="8"/>
  <c r="D100" i="8"/>
  <c r="C100" i="8"/>
  <c r="D99" i="8"/>
  <c r="C99" i="8"/>
  <c r="D98" i="8"/>
  <c r="C98" i="8"/>
  <c r="D97" i="8"/>
  <c r="C97" i="8"/>
  <c r="D96" i="8"/>
  <c r="C96" i="8"/>
  <c r="D95" i="8"/>
  <c r="C95" i="8"/>
  <c r="D94" i="8"/>
  <c r="C94" i="8"/>
  <c r="D93" i="8"/>
  <c r="C93" i="8"/>
  <c r="D92" i="8"/>
  <c r="C92" i="8"/>
  <c r="D91" i="8"/>
  <c r="C91" i="8"/>
  <c r="D90" i="8"/>
  <c r="C90" i="8"/>
  <c r="D89" i="8"/>
  <c r="C89" i="8"/>
  <c r="D88" i="8"/>
  <c r="C88" i="8"/>
  <c r="D87" i="8"/>
  <c r="C87" i="8"/>
  <c r="D86" i="8"/>
  <c r="C86" i="8"/>
  <c r="D85" i="8"/>
  <c r="C85" i="8"/>
  <c r="D84" i="8"/>
  <c r="C84" i="8"/>
  <c r="D83" i="8"/>
  <c r="C83" i="8"/>
  <c r="D82" i="8"/>
  <c r="C82" i="8"/>
  <c r="D81" i="8"/>
  <c r="C81" i="8"/>
  <c r="D80" i="8"/>
  <c r="C80" i="8"/>
  <c r="D79" i="8"/>
  <c r="C79" i="8"/>
  <c r="D78" i="8"/>
  <c r="C78" i="8"/>
  <c r="D77" i="8"/>
  <c r="C77" i="8"/>
  <c r="D76" i="8"/>
  <c r="C76" i="8"/>
  <c r="D75" i="8"/>
  <c r="C75" i="8"/>
  <c r="D74" i="8"/>
  <c r="C74" i="8"/>
  <c r="D73" i="8"/>
  <c r="C73" i="8"/>
  <c r="D72" i="8"/>
  <c r="C72" i="8"/>
  <c r="D71" i="8"/>
  <c r="C71" i="8"/>
  <c r="D70" i="8"/>
  <c r="C70" i="8"/>
  <c r="D69" i="8"/>
  <c r="C69" i="8"/>
  <c r="D68" i="8"/>
  <c r="C68" i="8"/>
  <c r="D67" i="8"/>
  <c r="C67" i="8"/>
  <c r="D66" i="8"/>
  <c r="C66" i="8"/>
  <c r="D65" i="8"/>
  <c r="C65" i="8"/>
  <c r="D64" i="8"/>
  <c r="C64" i="8"/>
  <c r="D63" i="8"/>
  <c r="C63" i="8"/>
  <c r="D62" i="8"/>
  <c r="C62" i="8"/>
  <c r="D61" i="8"/>
  <c r="C61" i="8"/>
  <c r="D60" i="8"/>
  <c r="C60" i="8"/>
  <c r="D59" i="8"/>
  <c r="C59" i="8"/>
  <c r="D58" i="8"/>
  <c r="C58" i="8"/>
  <c r="D57" i="8"/>
  <c r="C57" i="8"/>
  <c r="D56" i="8"/>
  <c r="C56" i="8"/>
  <c r="D55" i="8"/>
  <c r="C55" i="8"/>
  <c r="D54" i="8"/>
  <c r="C54" i="8"/>
  <c r="D53" i="8"/>
  <c r="C53" i="8"/>
  <c r="D52" i="8"/>
  <c r="C52" i="8"/>
  <c r="D51" i="8"/>
  <c r="C51" i="8"/>
  <c r="D50" i="8"/>
  <c r="C50" i="8"/>
  <c r="D49" i="8"/>
  <c r="C49" i="8"/>
  <c r="D48" i="8"/>
  <c r="C48" i="8"/>
  <c r="D47" i="8"/>
  <c r="C47" i="8"/>
  <c r="D46" i="8"/>
  <c r="C46" i="8"/>
  <c r="D45" i="8"/>
  <c r="C45" i="8"/>
  <c r="D44" i="8"/>
  <c r="C44" i="8"/>
  <c r="D43" i="8"/>
  <c r="C43" i="8"/>
  <c r="D42" i="8"/>
  <c r="C42" i="8"/>
  <c r="D41" i="8"/>
  <c r="C41" i="8"/>
  <c r="D40" i="8"/>
  <c r="C40" i="8"/>
  <c r="D39" i="8"/>
  <c r="C39" i="8"/>
  <c r="D38" i="8"/>
  <c r="C38" i="8"/>
  <c r="D37" i="8"/>
  <c r="C37" i="8"/>
  <c r="D36" i="8"/>
  <c r="C36" i="8"/>
  <c r="D35" i="8"/>
  <c r="C35" i="8"/>
  <c r="D34" i="8"/>
  <c r="C34" i="8"/>
  <c r="D33" i="8"/>
  <c r="C33" i="8"/>
  <c r="D32" i="8"/>
  <c r="C32" i="8"/>
  <c r="D31" i="8"/>
  <c r="C31" i="8"/>
  <c r="D30" i="8"/>
  <c r="C30" i="8"/>
  <c r="D29" i="8"/>
  <c r="C29" i="8"/>
  <c r="D28" i="8"/>
  <c r="C28" i="8"/>
  <c r="D27" i="8"/>
  <c r="C27" i="8"/>
  <c r="D26" i="8"/>
  <c r="C26" i="8"/>
  <c r="D25" i="8"/>
  <c r="C25" i="8"/>
  <c r="D24" i="8"/>
  <c r="C24" i="8"/>
  <c r="D23" i="8"/>
  <c r="C23" i="8"/>
  <c r="D22" i="8"/>
  <c r="C22" i="8"/>
  <c r="D21" i="8"/>
  <c r="C21" i="8"/>
  <c r="D20" i="8"/>
  <c r="C20" i="8"/>
  <c r="D19" i="8"/>
  <c r="C19" i="8"/>
  <c r="D18" i="8"/>
  <c r="C18" i="8"/>
  <c r="D17" i="8"/>
  <c r="C17" i="8"/>
  <c r="D16" i="8"/>
  <c r="C16" i="8"/>
  <c r="D15" i="8"/>
  <c r="C15" i="8"/>
  <c r="D14" i="8"/>
  <c r="C14" i="8"/>
  <c r="D13" i="8"/>
  <c r="C13" i="8"/>
  <c r="D12" i="8"/>
  <c r="C12" i="8"/>
  <c r="D11" i="8"/>
  <c r="C11" i="8"/>
  <c r="D10" i="8"/>
  <c r="C10" i="8"/>
  <c r="D9" i="8"/>
  <c r="C9" i="8"/>
  <c r="D8" i="8"/>
  <c r="C8" i="8"/>
  <c r="D7" i="8"/>
  <c r="C7" i="8"/>
  <c r="D6" i="8"/>
  <c r="C6" i="8"/>
  <c r="D5" i="8"/>
  <c r="C5" i="8"/>
  <c r="D4" i="8"/>
  <c r="C4" i="8"/>
  <c r="D3" i="8"/>
  <c r="C3" i="8"/>
  <c r="C2" i="8"/>
  <c r="D2" i="8"/>
  <c r="L3" i="3"/>
  <c r="M3" i="3"/>
  <c r="N3" i="3"/>
  <c r="R3" i="3"/>
  <c r="R4" i="3"/>
  <c r="V4" i="3" s="1"/>
  <c r="R5" i="3"/>
  <c r="V5" i="3" s="1"/>
  <c r="R6" i="3"/>
  <c r="V6" i="3" s="1"/>
  <c r="R7" i="3"/>
  <c r="V7" i="3" s="1"/>
  <c r="R8" i="3"/>
  <c r="V8" i="3" s="1"/>
  <c r="R9" i="3"/>
  <c r="R10" i="3"/>
  <c r="R11" i="3"/>
  <c r="R12" i="3"/>
  <c r="V12" i="3" s="1"/>
  <c r="R13" i="3"/>
  <c r="R14" i="3"/>
  <c r="V14" i="3" s="1"/>
  <c r="R15" i="3"/>
  <c r="V15" i="3" s="1"/>
  <c r="R16" i="3"/>
  <c r="V16" i="3" s="1"/>
  <c r="S3" i="3"/>
  <c r="S4" i="3"/>
  <c r="S5" i="3"/>
  <c r="S6" i="3"/>
  <c r="S7" i="3"/>
  <c r="S8" i="3"/>
  <c r="S9" i="3"/>
  <c r="S10" i="3"/>
  <c r="S11" i="3"/>
  <c r="S12" i="3"/>
  <c r="S13" i="3"/>
  <c r="S14" i="3"/>
  <c r="S15" i="3"/>
  <c r="S16" i="3"/>
  <c r="T3" i="3"/>
  <c r="T4" i="3"/>
  <c r="T5" i="3"/>
  <c r="T6" i="3"/>
  <c r="T7" i="3"/>
  <c r="T8" i="3"/>
  <c r="T9" i="3"/>
  <c r="T10" i="3"/>
  <c r="T11" i="3"/>
  <c r="T12" i="3"/>
  <c r="T13" i="3"/>
  <c r="T14" i="3"/>
  <c r="T15" i="3"/>
  <c r="T16" i="3"/>
  <c r="V3" i="3"/>
  <c r="V9" i="3"/>
  <c r="V10" i="3"/>
  <c r="V11" i="3"/>
  <c r="V13" i="3"/>
  <c r="G6" i="3"/>
  <c r="G7" i="3"/>
  <c r="G12" i="3"/>
  <c r="G4" i="3"/>
  <c r="G16" i="3"/>
  <c r="G15" i="3"/>
  <c r="G14" i="3"/>
  <c r="G13" i="3"/>
  <c r="G11" i="3"/>
  <c r="G10" i="3"/>
  <c r="G9" i="3"/>
  <c r="G8" i="3"/>
  <c r="G5" i="3"/>
  <c r="G3" i="3"/>
  <c r="H6" i="3"/>
  <c r="H7" i="3"/>
  <c r="H12" i="3"/>
  <c r="H4" i="3"/>
  <c r="H16" i="3"/>
  <c r="H15" i="3"/>
  <c r="H14" i="3"/>
  <c r="H13" i="3"/>
  <c r="H11" i="3"/>
  <c r="H10" i="3"/>
  <c r="H9" i="3"/>
  <c r="H8" i="3"/>
  <c r="H5" i="3"/>
  <c r="H3" i="3"/>
  <c r="I6" i="3"/>
  <c r="I7" i="3"/>
  <c r="I12" i="3"/>
  <c r="I4" i="3"/>
  <c r="I16" i="3"/>
  <c r="I15" i="3"/>
  <c r="I14" i="3"/>
  <c r="I13" i="3"/>
  <c r="I11" i="3"/>
  <c r="I10" i="3"/>
  <c r="I9" i="3"/>
  <c r="I8" i="3"/>
  <c r="I5" i="3"/>
  <c r="I3" i="3"/>
  <c r="I68" i="2"/>
  <c r="M6" i="15" s="1"/>
  <c r="O68" i="2"/>
  <c r="P68" i="2"/>
  <c r="Q68" i="2"/>
  <c r="S68" i="2"/>
  <c r="T68" i="2"/>
  <c r="U68" i="2"/>
  <c r="I67" i="2"/>
  <c r="M5" i="15" s="1"/>
  <c r="O67" i="2"/>
  <c r="P67" i="2"/>
  <c r="Q67" i="2"/>
  <c r="S67" i="2"/>
  <c r="T67" i="2"/>
  <c r="U67" i="2"/>
  <c r="I66" i="2"/>
  <c r="M4" i="15" s="1"/>
  <c r="O66" i="2"/>
  <c r="P66" i="2"/>
  <c r="Q66" i="2"/>
  <c r="S66" i="2"/>
  <c r="T66" i="2"/>
  <c r="U66" i="2"/>
  <c r="I65" i="2"/>
  <c r="M7" i="15" s="1"/>
  <c r="O65" i="2"/>
  <c r="J2" i="15" s="1"/>
  <c r="P65" i="2"/>
  <c r="Q65" i="2"/>
  <c r="S65" i="2"/>
  <c r="T65" i="2"/>
  <c r="U65" i="2"/>
  <c r="I64" i="2"/>
  <c r="M11" i="15" s="1"/>
  <c r="O64" i="2"/>
  <c r="P64" i="2"/>
  <c r="Q64" i="2"/>
  <c r="S64" i="2"/>
  <c r="T64" i="2"/>
  <c r="U64" i="2"/>
  <c r="I63" i="2"/>
  <c r="M16" i="15" s="1"/>
  <c r="O63" i="2"/>
  <c r="P63" i="2"/>
  <c r="Q63" i="2"/>
  <c r="S63" i="2"/>
  <c r="T63" i="2"/>
  <c r="U63" i="2"/>
  <c r="I62" i="2"/>
  <c r="M17" i="15" s="1"/>
  <c r="O62" i="2"/>
  <c r="P62" i="2"/>
  <c r="Q62" i="2"/>
  <c r="S62" i="2"/>
  <c r="T62" i="2"/>
  <c r="U62" i="2"/>
  <c r="I61" i="2"/>
  <c r="M18" i="15" s="1"/>
  <c r="O61" i="2"/>
  <c r="P61" i="2"/>
  <c r="Q61" i="2"/>
  <c r="S61" i="2"/>
  <c r="T61" i="2"/>
  <c r="U61" i="2"/>
  <c r="I60" i="2"/>
  <c r="M19" i="15" s="1"/>
  <c r="O60" i="2"/>
  <c r="P60" i="2"/>
  <c r="Q60" i="2"/>
  <c r="S60" i="2"/>
  <c r="T60" i="2"/>
  <c r="U60" i="2"/>
  <c r="I59" i="2"/>
  <c r="M20" i="15" s="1"/>
  <c r="O59" i="2"/>
  <c r="J14" i="15" s="1"/>
  <c r="P59" i="2"/>
  <c r="K14" i="15" s="1"/>
  <c r="Q59" i="2"/>
  <c r="S59" i="2"/>
  <c r="T59" i="2"/>
  <c r="U59" i="2"/>
  <c r="I58" i="2"/>
  <c r="M23" i="15" s="1"/>
  <c r="O58" i="2"/>
  <c r="P58" i="2"/>
  <c r="Q58" i="2"/>
  <c r="S58" i="2"/>
  <c r="T58" i="2"/>
  <c r="U58" i="2"/>
  <c r="I57" i="2"/>
  <c r="M24" i="15" s="1"/>
  <c r="O57" i="2"/>
  <c r="P57" i="2"/>
  <c r="Q57" i="2"/>
  <c r="S57" i="2"/>
  <c r="T57" i="2"/>
  <c r="U57" i="2"/>
  <c r="I56" i="2"/>
  <c r="M25" i="15" s="1"/>
  <c r="O56" i="2"/>
  <c r="P56" i="2"/>
  <c r="Q56" i="2"/>
  <c r="S56" i="2"/>
  <c r="T56" i="2"/>
  <c r="U56" i="2"/>
  <c r="I55" i="2"/>
  <c r="M28" i="15" s="1"/>
  <c r="O55" i="2"/>
  <c r="P55" i="2"/>
  <c r="Q55" i="2"/>
  <c r="S55" i="2"/>
  <c r="T55" i="2"/>
  <c r="U55" i="2"/>
  <c r="I54" i="2"/>
  <c r="M32" i="15" s="1"/>
  <c r="O54" i="2"/>
  <c r="P54" i="2"/>
  <c r="Q54" i="2"/>
  <c r="S54" i="2"/>
  <c r="T54" i="2"/>
  <c r="U54" i="2"/>
  <c r="I53" i="2"/>
  <c r="M34" i="15" s="1"/>
  <c r="O53" i="2"/>
  <c r="P53" i="2"/>
  <c r="Q53" i="2"/>
  <c r="S53" i="2"/>
  <c r="T53" i="2"/>
  <c r="U53" i="2"/>
  <c r="I52" i="2"/>
  <c r="M36" i="15" s="1"/>
  <c r="O52" i="2"/>
  <c r="P52" i="2"/>
  <c r="Q52" i="2"/>
  <c r="S52" i="2"/>
  <c r="T52" i="2"/>
  <c r="U52" i="2"/>
  <c r="I51" i="2"/>
  <c r="M39" i="15" s="1"/>
  <c r="O51" i="2"/>
  <c r="P51" i="2"/>
  <c r="Q51" i="2"/>
  <c r="S51" i="2"/>
  <c r="T51" i="2"/>
  <c r="U51" i="2"/>
  <c r="I50" i="2"/>
  <c r="M40" i="15" s="1"/>
  <c r="O50" i="2"/>
  <c r="J37" i="15" s="1"/>
  <c r="P50" i="2"/>
  <c r="K37" i="15" s="1"/>
  <c r="Q50" i="2"/>
  <c r="S50" i="2"/>
  <c r="T50" i="2"/>
  <c r="U50" i="2"/>
  <c r="I49" i="2"/>
  <c r="M43" i="15" s="1"/>
  <c r="O49" i="2"/>
  <c r="P49" i="2"/>
  <c r="Q49" i="2"/>
  <c r="S49" i="2"/>
  <c r="T49" i="2"/>
  <c r="U49" i="2"/>
  <c r="I48" i="2"/>
  <c r="M44" i="15" s="1"/>
  <c r="O48" i="2"/>
  <c r="P48" i="2"/>
  <c r="Q48" i="2"/>
  <c r="S48" i="2"/>
  <c r="T48" i="2"/>
  <c r="U48" i="2"/>
  <c r="I47" i="2"/>
  <c r="M45" i="15" s="1"/>
  <c r="O47" i="2"/>
  <c r="P47" i="2"/>
  <c r="Q47" i="2"/>
  <c r="S47" i="2"/>
  <c r="T47" i="2"/>
  <c r="U47" i="2"/>
  <c r="I46" i="2"/>
  <c r="M46" i="15" s="1"/>
  <c r="O46" i="2"/>
  <c r="P46" i="2"/>
  <c r="Q46" i="2"/>
  <c r="S46" i="2"/>
  <c r="T46" i="2"/>
  <c r="U46" i="2"/>
  <c r="I45" i="2"/>
  <c r="M47" i="15" s="1"/>
  <c r="O45" i="2"/>
  <c r="P45" i="2"/>
  <c r="Q45" i="2"/>
  <c r="S45" i="2"/>
  <c r="T45" i="2"/>
  <c r="U45" i="2"/>
  <c r="I44" i="2"/>
  <c r="M48" i="15" s="1"/>
  <c r="O44" i="2"/>
  <c r="P44" i="2"/>
  <c r="Q44" i="2"/>
  <c r="S44" i="2"/>
  <c r="T44" i="2"/>
  <c r="U44" i="2"/>
  <c r="I43" i="2"/>
  <c r="M49" i="15" s="1"/>
  <c r="O43" i="2"/>
  <c r="P43" i="2"/>
  <c r="Q43" i="2"/>
  <c r="S43" i="2"/>
  <c r="T43" i="2"/>
  <c r="U43" i="2"/>
  <c r="I42" i="2"/>
  <c r="M50" i="15" s="1"/>
  <c r="O42" i="2"/>
  <c r="P42" i="2"/>
  <c r="Q42" i="2"/>
  <c r="S42" i="2"/>
  <c r="T42" i="2"/>
  <c r="U42" i="2"/>
  <c r="I41" i="2"/>
  <c r="M51" i="15" s="1"/>
  <c r="O41" i="2"/>
  <c r="J41" i="15" s="1"/>
  <c r="P41" i="2"/>
  <c r="Q41" i="2"/>
  <c r="S41" i="2"/>
  <c r="T41" i="2"/>
  <c r="U41" i="2"/>
  <c r="I40" i="2"/>
  <c r="M54" i="15" s="1"/>
  <c r="O40" i="2"/>
  <c r="P40" i="2"/>
  <c r="Q40" i="2"/>
  <c r="S40" i="2"/>
  <c r="T40" i="2"/>
  <c r="U40" i="2"/>
  <c r="I39" i="2"/>
  <c r="M55" i="15" s="1"/>
  <c r="O39" i="2"/>
  <c r="P39" i="2"/>
  <c r="Q39" i="2"/>
  <c r="S39" i="2"/>
  <c r="T39" i="2"/>
  <c r="U39" i="2"/>
  <c r="I38" i="2"/>
  <c r="M56" i="15" s="1"/>
  <c r="O38" i="2"/>
  <c r="J52" i="15" s="1"/>
  <c r="P38" i="2"/>
  <c r="K52" i="15" s="1"/>
  <c r="Q38" i="2"/>
  <c r="S38" i="2"/>
  <c r="T38" i="2"/>
  <c r="U38" i="2"/>
  <c r="I37" i="2"/>
  <c r="M59" i="15" s="1"/>
  <c r="O37" i="2"/>
  <c r="P37" i="2"/>
  <c r="Q37" i="2"/>
  <c r="S37" i="2"/>
  <c r="T37" i="2"/>
  <c r="U37" i="2"/>
  <c r="I36" i="2"/>
  <c r="M60" i="15" s="1"/>
  <c r="O36" i="2"/>
  <c r="P36" i="2"/>
  <c r="Q36" i="2"/>
  <c r="S36" i="2"/>
  <c r="T36" i="2"/>
  <c r="U36" i="2"/>
  <c r="I35" i="2"/>
  <c r="M61" i="15" s="1"/>
  <c r="O35" i="2"/>
  <c r="P35" i="2"/>
  <c r="Q35" i="2"/>
  <c r="S35" i="2"/>
  <c r="T35" i="2"/>
  <c r="U35" i="2"/>
  <c r="I34" i="2"/>
  <c r="M62" i="15" s="1"/>
  <c r="O34" i="2"/>
  <c r="J57" i="15" s="1"/>
  <c r="P34" i="2"/>
  <c r="K57" i="15" s="1"/>
  <c r="Q34" i="2"/>
  <c r="S34" i="2"/>
  <c r="T34" i="2"/>
  <c r="U34" i="2"/>
  <c r="I33" i="2"/>
  <c r="M65" i="15" s="1"/>
  <c r="O33" i="2"/>
  <c r="P33" i="2"/>
  <c r="Q33" i="2"/>
  <c r="S33" i="2"/>
  <c r="T33" i="2"/>
  <c r="U33" i="2"/>
  <c r="I32" i="2"/>
  <c r="M71" i="15" s="1"/>
  <c r="O32" i="2"/>
  <c r="P32" i="2"/>
  <c r="Q32" i="2"/>
  <c r="S32" i="2"/>
  <c r="T32" i="2"/>
  <c r="U32" i="2"/>
  <c r="I31" i="2"/>
  <c r="M72" i="15" s="1"/>
  <c r="O31" i="2"/>
  <c r="P31" i="2"/>
  <c r="Q31" i="2"/>
  <c r="S31" i="2"/>
  <c r="T31" i="2"/>
  <c r="U31" i="2"/>
  <c r="I30" i="2"/>
  <c r="M73" i="15" s="1"/>
  <c r="O30" i="2"/>
  <c r="P30" i="2"/>
  <c r="Q30" i="2"/>
  <c r="S30" i="2"/>
  <c r="T30" i="2"/>
  <c r="U30" i="2"/>
  <c r="I29" i="2"/>
  <c r="M74" i="15" s="1"/>
  <c r="O29" i="2"/>
  <c r="J69" i="15" s="1"/>
  <c r="P29" i="2"/>
  <c r="Q29" i="2"/>
  <c r="S29" i="2"/>
  <c r="T29" i="2"/>
  <c r="U29" i="2"/>
  <c r="I28" i="2"/>
  <c r="M77" i="15" s="1"/>
  <c r="O28" i="2"/>
  <c r="P28" i="2"/>
  <c r="Q28" i="2"/>
  <c r="S28" i="2"/>
  <c r="T28" i="2"/>
  <c r="U28" i="2"/>
  <c r="I27" i="2"/>
  <c r="M78" i="15" s="1"/>
  <c r="O27" i="2"/>
  <c r="P27" i="2"/>
  <c r="Q27" i="2"/>
  <c r="S27" i="2"/>
  <c r="T27" i="2"/>
  <c r="U27" i="2"/>
  <c r="I26" i="2"/>
  <c r="M79" i="15" s="1"/>
  <c r="O26" i="2"/>
  <c r="P26" i="2"/>
  <c r="Q26" i="2"/>
  <c r="S26" i="2"/>
  <c r="T26" i="2"/>
  <c r="U26" i="2"/>
  <c r="I25" i="2"/>
  <c r="M80" i="15" s="1"/>
  <c r="O25" i="2"/>
  <c r="P25" i="2"/>
  <c r="Q25" i="2"/>
  <c r="S25" i="2"/>
  <c r="T25" i="2"/>
  <c r="U25" i="2"/>
  <c r="I24" i="2"/>
  <c r="M81" i="15" s="1"/>
  <c r="O24" i="2"/>
  <c r="J75" i="15" s="1"/>
  <c r="P24" i="2"/>
  <c r="Q24" i="2"/>
  <c r="S24" i="2"/>
  <c r="T24" i="2"/>
  <c r="U24" i="2"/>
  <c r="I23" i="2"/>
  <c r="M84" i="15" s="1"/>
  <c r="O23" i="2"/>
  <c r="P23" i="2"/>
  <c r="Q23" i="2"/>
  <c r="S23" i="2"/>
  <c r="T23" i="2"/>
  <c r="U23" i="2"/>
  <c r="I22" i="2"/>
  <c r="M85" i="15" s="1"/>
  <c r="O22" i="2"/>
  <c r="P22" i="2"/>
  <c r="Q22" i="2"/>
  <c r="S22" i="2"/>
  <c r="T22" i="2"/>
  <c r="U22" i="2"/>
  <c r="I21" i="2"/>
  <c r="M86" i="15" s="1"/>
  <c r="O21" i="2"/>
  <c r="P21" i="2"/>
  <c r="Q21" i="2"/>
  <c r="S21" i="2"/>
  <c r="T21" i="2"/>
  <c r="U21" i="2"/>
  <c r="I20" i="2"/>
  <c r="M87" i="15" s="1"/>
  <c r="O20" i="2"/>
  <c r="P20" i="2"/>
  <c r="Q20" i="2"/>
  <c r="S20" i="2"/>
  <c r="T20" i="2"/>
  <c r="U20" i="2"/>
  <c r="I19" i="2"/>
  <c r="M88" i="15" s="1"/>
  <c r="O19" i="2"/>
  <c r="P19" i="2"/>
  <c r="Q19" i="2"/>
  <c r="S19" i="2"/>
  <c r="T19" i="2"/>
  <c r="U19" i="2"/>
  <c r="I18" i="2"/>
  <c r="M89" i="15" s="1"/>
  <c r="O18" i="2"/>
  <c r="P18" i="2"/>
  <c r="Q18" i="2"/>
  <c r="S18" i="2"/>
  <c r="T18" i="2"/>
  <c r="U18" i="2"/>
  <c r="I17" i="2"/>
  <c r="M90" i="15" s="1"/>
  <c r="O17" i="2"/>
  <c r="P17" i="2"/>
  <c r="Q17" i="2"/>
  <c r="S17" i="2"/>
  <c r="T17" i="2"/>
  <c r="U17" i="2"/>
  <c r="I16" i="2"/>
  <c r="M91" i="15" s="1"/>
  <c r="O16" i="2"/>
  <c r="J82" i="15" s="1"/>
  <c r="P16" i="2"/>
  <c r="Q16" i="2"/>
  <c r="S16" i="2"/>
  <c r="T16" i="2"/>
  <c r="U16" i="2"/>
  <c r="I15" i="2"/>
  <c r="M94" i="15" s="1"/>
  <c r="O15" i="2"/>
  <c r="P15" i="2"/>
  <c r="Q15" i="2"/>
  <c r="S15" i="2"/>
  <c r="T15" i="2"/>
  <c r="U15" i="2"/>
  <c r="I14" i="2"/>
  <c r="M95" i="15" s="1"/>
  <c r="O14" i="2"/>
  <c r="P14" i="2"/>
  <c r="Q14" i="2"/>
  <c r="S14" i="2"/>
  <c r="T14" i="2"/>
  <c r="U14" i="2"/>
  <c r="I13" i="2"/>
  <c r="M96" i="15" s="1"/>
  <c r="O13" i="2"/>
  <c r="J92" i="15" s="1"/>
  <c r="P13" i="2"/>
  <c r="Q13" i="2"/>
  <c r="S13" i="2"/>
  <c r="T13" i="2"/>
  <c r="U13" i="2"/>
  <c r="I12" i="2"/>
  <c r="M10" i="15" s="1"/>
  <c r="O12" i="2"/>
  <c r="P12" i="2"/>
  <c r="Q12" i="2"/>
  <c r="S12" i="2"/>
  <c r="T12" i="2"/>
  <c r="U12" i="2"/>
  <c r="I11" i="2"/>
  <c r="M12" i="15" s="1"/>
  <c r="O11" i="2"/>
  <c r="P11" i="2"/>
  <c r="Q11" i="2"/>
  <c r="S11" i="2"/>
  <c r="T11" i="2"/>
  <c r="U11" i="2"/>
  <c r="I10" i="2"/>
  <c r="M13" i="15" s="1"/>
  <c r="O10" i="2"/>
  <c r="J8" i="15" s="1"/>
  <c r="P10" i="2"/>
  <c r="K8" i="15" s="1"/>
  <c r="Q10" i="2"/>
  <c r="S10" i="2"/>
  <c r="T10" i="2"/>
  <c r="U10" i="2"/>
  <c r="I9" i="2"/>
  <c r="M26" i="15" s="1"/>
  <c r="O9" i="2"/>
  <c r="P9" i="2"/>
  <c r="Q9" i="2"/>
  <c r="S9" i="2"/>
  <c r="T9" i="2"/>
  <c r="U9" i="2"/>
  <c r="I8" i="2"/>
  <c r="M35" i="15" s="1"/>
  <c r="O8" i="2"/>
  <c r="P8" i="2"/>
  <c r="Q8" i="2"/>
  <c r="S8" i="2"/>
  <c r="T8" i="2"/>
  <c r="U8" i="2"/>
  <c r="I7" i="2"/>
  <c r="M66" i="15" s="1"/>
  <c r="O7" i="2"/>
  <c r="P7" i="2"/>
  <c r="Q7" i="2"/>
  <c r="S7" i="2"/>
  <c r="T7" i="2"/>
  <c r="U7" i="2"/>
  <c r="I6" i="2"/>
  <c r="M68" i="15" s="1"/>
  <c r="O6" i="2"/>
  <c r="P6" i="2"/>
  <c r="Q6" i="2"/>
  <c r="S6" i="2"/>
  <c r="T6" i="2"/>
  <c r="U6" i="2"/>
  <c r="I5" i="2"/>
  <c r="M67" i="15" s="1"/>
  <c r="O5" i="2"/>
  <c r="J63" i="15" s="1"/>
  <c r="P5" i="2"/>
  <c r="Q5" i="2"/>
  <c r="S5" i="2"/>
  <c r="T5" i="2"/>
  <c r="U5" i="2"/>
  <c r="I4" i="2"/>
  <c r="M33" i="15" s="1"/>
  <c r="O4" i="2"/>
  <c r="J30" i="15" s="1"/>
  <c r="P4" i="2"/>
  <c r="Q4" i="2"/>
  <c r="S4" i="2"/>
  <c r="T4" i="2"/>
  <c r="U4" i="2"/>
  <c r="I3" i="2"/>
  <c r="M29" i="15" s="1"/>
  <c r="O3" i="2"/>
  <c r="P3" i="2"/>
  <c r="Q3" i="2"/>
  <c r="S3" i="2"/>
  <c r="T3" i="2"/>
  <c r="U3" i="2"/>
  <c r="I2" i="2"/>
  <c r="M27" i="15" s="1"/>
  <c r="O2" i="2"/>
  <c r="J21" i="15" s="1"/>
  <c r="P2" i="2"/>
  <c r="K21" i="15" s="1"/>
  <c r="Q2" i="2"/>
  <c r="S2" i="2"/>
  <c r="J3" i="15" s="1"/>
  <c r="T2" i="2"/>
  <c r="U2" i="2"/>
  <c r="AA297" i="3"/>
  <c r="AB297" i="3"/>
  <c r="AA296" i="3"/>
  <c r="AB296" i="3"/>
  <c r="AA295" i="3"/>
  <c r="AB295" i="3"/>
  <c r="AA294" i="3"/>
  <c r="AB294" i="3"/>
  <c r="AA293" i="3"/>
  <c r="AB293" i="3"/>
  <c r="AA292" i="3"/>
  <c r="AB292" i="3"/>
  <c r="AA291" i="3"/>
  <c r="AB291" i="3"/>
  <c r="AA290" i="3"/>
  <c r="AB290" i="3"/>
  <c r="AA289" i="3"/>
  <c r="AB289" i="3"/>
  <c r="AA288" i="3"/>
  <c r="AB288" i="3"/>
  <c r="AA287" i="3"/>
  <c r="AB287" i="3"/>
  <c r="AA286" i="3"/>
  <c r="AB286" i="3"/>
  <c r="AA285" i="3"/>
  <c r="AB285" i="3"/>
  <c r="AA284" i="3"/>
  <c r="AB284" i="3"/>
  <c r="AA283" i="3"/>
  <c r="AB283" i="3"/>
  <c r="AA282" i="3"/>
  <c r="AB282" i="3"/>
  <c r="AA281" i="3"/>
  <c r="AB281" i="3"/>
  <c r="AA280" i="3"/>
  <c r="AB280" i="3"/>
  <c r="AA279" i="3"/>
  <c r="AB279" i="3"/>
  <c r="AA278" i="3"/>
  <c r="AB278" i="3"/>
  <c r="AA277" i="3"/>
  <c r="AB277" i="3"/>
  <c r="AA276" i="3"/>
  <c r="AB276" i="3"/>
  <c r="AA275" i="3"/>
  <c r="AB275" i="3"/>
  <c r="AA274" i="3"/>
  <c r="AB274" i="3"/>
  <c r="AA273" i="3"/>
  <c r="AB273" i="3"/>
  <c r="AA272" i="3"/>
  <c r="AB272" i="3"/>
  <c r="AA271" i="3"/>
  <c r="AB271" i="3"/>
  <c r="AA270" i="3"/>
  <c r="AB270" i="3"/>
  <c r="AA269" i="3"/>
  <c r="AB269" i="3"/>
  <c r="AA268" i="3"/>
  <c r="AB268" i="3"/>
  <c r="AA267" i="3"/>
  <c r="AB267" i="3"/>
  <c r="AA266" i="3"/>
  <c r="AB266" i="3"/>
  <c r="AA265" i="3"/>
  <c r="AB265" i="3"/>
  <c r="AA264" i="3"/>
  <c r="AB264" i="3"/>
  <c r="AA263" i="3"/>
  <c r="AB263" i="3"/>
  <c r="AA262" i="3"/>
  <c r="AB262" i="3"/>
  <c r="AA261" i="3"/>
  <c r="AB261" i="3"/>
  <c r="AA260" i="3"/>
  <c r="AB260" i="3"/>
  <c r="AA259" i="3"/>
  <c r="AB259" i="3"/>
  <c r="AA258" i="3"/>
  <c r="AB258" i="3"/>
  <c r="AA257" i="3"/>
  <c r="AB257" i="3"/>
  <c r="AA256" i="3"/>
  <c r="AB256" i="3"/>
  <c r="AA255" i="3"/>
  <c r="AB255" i="3"/>
  <c r="AA254" i="3"/>
  <c r="AB254" i="3"/>
  <c r="AA253" i="3"/>
  <c r="AB253" i="3"/>
  <c r="AA252" i="3"/>
  <c r="AB252" i="3"/>
  <c r="AA251" i="3"/>
  <c r="AB251" i="3"/>
  <c r="AA250" i="3"/>
  <c r="AB250" i="3"/>
  <c r="AA249" i="3"/>
  <c r="AB249" i="3"/>
  <c r="AA248" i="3"/>
  <c r="AB248" i="3"/>
  <c r="AA247" i="3"/>
  <c r="AB247" i="3"/>
  <c r="AA246" i="3"/>
  <c r="AB246" i="3"/>
  <c r="AA245" i="3"/>
  <c r="AB245" i="3"/>
  <c r="AA244" i="3"/>
  <c r="AB244" i="3"/>
  <c r="AA243" i="3"/>
  <c r="AB243" i="3"/>
  <c r="AA242" i="3"/>
  <c r="AB242" i="3"/>
  <c r="AA241" i="3"/>
  <c r="AB241" i="3"/>
  <c r="AA240" i="3"/>
  <c r="AB240" i="3"/>
  <c r="AA239" i="3"/>
  <c r="AB239" i="3"/>
  <c r="AA238" i="3"/>
  <c r="AB238" i="3"/>
  <c r="AA237" i="3"/>
  <c r="AB237" i="3"/>
  <c r="AA236" i="3"/>
  <c r="AB236" i="3"/>
  <c r="AA235" i="3"/>
  <c r="AB235" i="3"/>
  <c r="AA234" i="3"/>
  <c r="AB234" i="3"/>
  <c r="AA233" i="3"/>
  <c r="AB233" i="3"/>
  <c r="AA232" i="3"/>
  <c r="AB232" i="3"/>
  <c r="AA231" i="3"/>
  <c r="AB231" i="3"/>
  <c r="AA230" i="3"/>
  <c r="AB230" i="3"/>
  <c r="AA229" i="3"/>
  <c r="AB229" i="3"/>
  <c r="AA228" i="3"/>
  <c r="AB228" i="3"/>
  <c r="AA227" i="3"/>
  <c r="AB227" i="3"/>
  <c r="AA226" i="3"/>
  <c r="AB226" i="3"/>
  <c r="AA225" i="3"/>
  <c r="AB225" i="3"/>
  <c r="AA224" i="3"/>
  <c r="AB224" i="3"/>
  <c r="AA223" i="3"/>
  <c r="AB223" i="3"/>
  <c r="AA222" i="3"/>
  <c r="AB222" i="3"/>
  <c r="AA221" i="3"/>
  <c r="AB221" i="3"/>
  <c r="AA220" i="3"/>
  <c r="AB220" i="3"/>
  <c r="AA219" i="3"/>
  <c r="AB219" i="3"/>
  <c r="AA218" i="3"/>
  <c r="AB218" i="3"/>
  <c r="AA217" i="3"/>
  <c r="AB217" i="3"/>
  <c r="AA216" i="3"/>
  <c r="AB216" i="3"/>
  <c r="AA215" i="3"/>
  <c r="AB215" i="3"/>
  <c r="AA214" i="3"/>
  <c r="AB214" i="3"/>
  <c r="AA213" i="3"/>
  <c r="AB213" i="3"/>
  <c r="AA212" i="3"/>
  <c r="AB212" i="3"/>
  <c r="AA211" i="3"/>
  <c r="AB211" i="3"/>
  <c r="AA210" i="3"/>
  <c r="AB210" i="3"/>
  <c r="AA209" i="3"/>
  <c r="AB209" i="3"/>
  <c r="AA208" i="3"/>
  <c r="AB208" i="3"/>
  <c r="AA207" i="3"/>
  <c r="AB207" i="3"/>
  <c r="AA206" i="3"/>
  <c r="AB206" i="3"/>
  <c r="AA205" i="3"/>
  <c r="AB205" i="3"/>
  <c r="AA204" i="3"/>
  <c r="AB204" i="3"/>
  <c r="AA203" i="3"/>
  <c r="AB203" i="3"/>
  <c r="AA202" i="3"/>
  <c r="AB202" i="3"/>
  <c r="AA201" i="3"/>
  <c r="AB201" i="3"/>
  <c r="AA200" i="3"/>
  <c r="AB200" i="3"/>
  <c r="AA199" i="3"/>
  <c r="AB199" i="3"/>
  <c r="AA198" i="3"/>
  <c r="AB198" i="3"/>
  <c r="AA197" i="3"/>
  <c r="AB197" i="3"/>
  <c r="AA196" i="3"/>
  <c r="AB196" i="3"/>
  <c r="AA195" i="3"/>
  <c r="AB195" i="3"/>
  <c r="AA194" i="3"/>
  <c r="AB194" i="3"/>
  <c r="AA193" i="3"/>
  <c r="AB193" i="3"/>
  <c r="AA192" i="3"/>
  <c r="AB192" i="3"/>
  <c r="AA191" i="3"/>
  <c r="AB191" i="3"/>
  <c r="AA190" i="3"/>
  <c r="AB190" i="3"/>
  <c r="AA189" i="3"/>
  <c r="AB189" i="3"/>
  <c r="AA188" i="3"/>
  <c r="AB188" i="3"/>
  <c r="AA187" i="3"/>
  <c r="AB187" i="3"/>
  <c r="AA186" i="3"/>
  <c r="AB186" i="3"/>
  <c r="AA185" i="3"/>
  <c r="AB185" i="3"/>
  <c r="AA184" i="3"/>
  <c r="AB184" i="3"/>
  <c r="AA183" i="3"/>
  <c r="AB183" i="3"/>
  <c r="AA182" i="3"/>
  <c r="AB182" i="3"/>
  <c r="AA181" i="3"/>
  <c r="AB181" i="3"/>
  <c r="AA180" i="3"/>
  <c r="AB180" i="3"/>
  <c r="AA179" i="3"/>
  <c r="AB179" i="3"/>
  <c r="AA178" i="3"/>
  <c r="AB178" i="3"/>
  <c r="AA177" i="3"/>
  <c r="AB177" i="3"/>
  <c r="AA176" i="3"/>
  <c r="AB176" i="3"/>
  <c r="AA175" i="3"/>
  <c r="AB175" i="3"/>
  <c r="AA174" i="3"/>
  <c r="AB174" i="3"/>
  <c r="AA173" i="3"/>
  <c r="AB173" i="3"/>
  <c r="AA172" i="3"/>
  <c r="AB172" i="3"/>
  <c r="AA171" i="3"/>
  <c r="AB171" i="3"/>
  <c r="AA170" i="3"/>
  <c r="AB170" i="3"/>
  <c r="AA169" i="3"/>
  <c r="AB169" i="3"/>
  <c r="AA168" i="3"/>
  <c r="AB168" i="3"/>
  <c r="AA167" i="3"/>
  <c r="AB167" i="3"/>
  <c r="AA166" i="3"/>
  <c r="AB166" i="3"/>
  <c r="AA165" i="3"/>
  <c r="AB165" i="3"/>
  <c r="AA164" i="3"/>
  <c r="AB164" i="3"/>
  <c r="AA163" i="3"/>
  <c r="AB163" i="3"/>
  <c r="AA162" i="3"/>
  <c r="AB162" i="3"/>
  <c r="AA161" i="3"/>
  <c r="AB161" i="3"/>
  <c r="AA160" i="3"/>
  <c r="AB160" i="3"/>
  <c r="AA159" i="3"/>
  <c r="AB159" i="3"/>
  <c r="AA158" i="3"/>
  <c r="AB158" i="3"/>
  <c r="AA157" i="3"/>
  <c r="AB157" i="3"/>
  <c r="AA156" i="3"/>
  <c r="AB156" i="3"/>
  <c r="AA155" i="3"/>
  <c r="AB155" i="3"/>
  <c r="AA154" i="3"/>
  <c r="AB154" i="3"/>
  <c r="AA153" i="3"/>
  <c r="AB153" i="3"/>
  <c r="AA152" i="3"/>
  <c r="AB152" i="3"/>
  <c r="AA151" i="3"/>
  <c r="AB151" i="3"/>
  <c r="AA150" i="3"/>
  <c r="AB150" i="3"/>
  <c r="AA149" i="3"/>
  <c r="AB149" i="3"/>
  <c r="AA148" i="3"/>
  <c r="AB148" i="3"/>
  <c r="AA147" i="3"/>
  <c r="AB147" i="3"/>
  <c r="AA146" i="3"/>
  <c r="AB146" i="3"/>
  <c r="AA145" i="3"/>
  <c r="AB145" i="3"/>
  <c r="AA144" i="3"/>
  <c r="AB144" i="3"/>
  <c r="AA143" i="3"/>
  <c r="AB143" i="3"/>
  <c r="AA142" i="3"/>
  <c r="AB142" i="3"/>
  <c r="AA141" i="3"/>
  <c r="AB141" i="3"/>
  <c r="AA140" i="3"/>
  <c r="AB140" i="3"/>
  <c r="AA139" i="3"/>
  <c r="AB139" i="3"/>
  <c r="AA138" i="3"/>
  <c r="AB138" i="3"/>
  <c r="AA137" i="3"/>
  <c r="AB137" i="3"/>
  <c r="AA136" i="3"/>
  <c r="AB136" i="3"/>
  <c r="AA135" i="3"/>
  <c r="AB135" i="3"/>
  <c r="AA134" i="3"/>
  <c r="AB134" i="3"/>
  <c r="AA133" i="3"/>
  <c r="AB133" i="3"/>
  <c r="AA132" i="3"/>
  <c r="AB132" i="3"/>
  <c r="AA131" i="3"/>
  <c r="AB131" i="3"/>
  <c r="AA130" i="3"/>
  <c r="AB130" i="3"/>
  <c r="AA129" i="3"/>
  <c r="AB129" i="3"/>
  <c r="AA128" i="3"/>
  <c r="AB128" i="3"/>
  <c r="AA127" i="3"/>
  <c r="AB127" i="3"/>
  <c r="AA126" i="3"/>
  <c r="AB126" i="3"/>
  <c r="AA125" i="3"/>
  <c r="AB125" i="3"/>
  <c r="AA124" i="3"/>
  <c r="AB124" i="3"/>
  <c r="AA123" i="3"/>
  <c r="AB123" i="3"/>
  <c r="AA122" i="3"/>
  <c r="AB122" i="3"/>
  <c r="AA121" i="3"/>
  <c r="AB121" i="3"/>
  <c r="AA120" i="3"/>
  <c r="AB120" i="3"/>
  <c r="AA119" i="3"/>
  <c r="AB119" i="3"/>
  <c r="AA118" i="3"/>
  <c r="AB118" i="3"/>
  <c r="AA117" i="3"/>
  <c r="AB117" i="3"/>
  <c r="AA116" i="3"/>
  <c r="AB116" i="3"/>
  <c r="AA115" i="3"/>
  <c r="AB115" i="3"/>
  <c r="AA114" i="3"/>
  <c r="AB114" i="3"/>
  <c r="AA113" i="3"/>
  <c r="AB113" i="3"/>
  <c r="AA112" i="3"/>
  <c r="AB112" i="3"/>
  <c r="AA111" i="3"/>
  <c r="AB111" i="3"/>
  <c r="AA110" i="3"/>
  <c r="AB110" i="3"/>
  <c r="AA109" i="3"/>
  <c r="AB109" i="3"/>
  <c r="AA108" i="3"/>
  <c r="AB108" i="3"/>
  <c r="AA107" i="3"/>
  <c r="AB107" i="3"/>
  <c r="AA106" i="3"/>
  <c r="AB106" i="3"/>
  <c r="AA105" i="3"/>
  <c r="AB105" i="3"/>
  <c r="AA104" i="3"/>
  <c r="AB104" i="3"/>
  <c r="AA103" i="3"/>
  <c r="AB103" i="3"/>
  <c r="AA102" i="3"/>
  <c r="AB102" i="3"/>
  <c r="AA101" i="3"/>
  <c r="AB101" i="3"/>
  <c r="AA100" i="3"/>
  <c r="AB100" i="3"/>
  <c r="AA99" i="3"/>
  <c r="AB99" i="3"/>
  <c r="AA98" i="3"/>
  <c r="AB98" i="3"/>
  <c r="AA97" i="3"/>
  <c r="AB97" i="3"/>
  <c r="AA96" i="3"/>
  <c r="AB96" i="3"/>
  <c r="AA95" i="3"/>
  <c r="AB95" i="3"/>
  <c r="AA94" i="3"/>
  <c r="AB94" i="3"/>
  <c r="AA93" i="3"/>
  <c r="AB93" i="3"/>
  <c r="AA92" i="3"/>
  <c r="AB92" i="3"/>
  <c r="AA91" i="3"/>
  <c r="AB91" i="3"/>
  <c r="AA90" i="3"/>
  <c r="AB90" i="3"/>
  <c r="AA89" i="3"/>
  <c r="AB89" i="3"/>
  <c r="AA88" i="3"/>
  <c r="AB88" i="3"/>
  <c r="AA87" i="3"/>
  <c r="AB87" i="3"/>
  <c r="AA86" i="3"/>
  <c r="AB86" i="3"/>
  <c r="AA85" i="3"/>
  <c r="AB85" i="3"/>
  <c r="AA84" i="3"/>
  <c r="AB84" i="3"/>
  <c r="AA83" i="3"/>
  <c r="AB83" i="3"/>
  <c r="AA82" i="3"/>
  <c r="AB82" i="3"/>
  <c r="AA81" i="3"/>
  <c r="AB81" i="3"/>
  <c r="AA80" i="3"/>
  <c r="AB80" i="3"/>
  <c r="AA79" i="3"/>
  <c r="AB79" i="3"/>
  <c r="AA78" i="3"/>
  <c r="AB78" i="3"/>
  <c r="AA77" i="3"/>
  <c r="AB77" i="3"/>
  <c r="AA76" i="3"/>
  <c r="AB76" i="3"/>
  <c r="AA75" i="3"/>
  <c r="AB75" i="3"/>
  <c r="AA74" i="3"/>
  <c r="AB74" i="3"/>
  <c r="AA73" i="3"/>
  <c r="AB73" i="3"/>
  <c r="AA72" i="3"/>
  <c r="AB72" i="3"/>
  <c r="AA71" i="3"/>
  <c r="AB71" i="3"/>
  <c r="AA70" i="3"/>
  <c r="AB70" i="3"/>
  <c r="AA69" i="3"/>
  <c r="AB69" i="3"/>
  <c r="AA68" i="3"/>
  <c r="AB68" i="3"/>
  <c r="AA67" i="3"/>
  <c r="AB67" i="3"/>
  <c r="AA66" i="3"/>
  <c r="AB66" i="3"/>
  <c r="AA65" i="3"/>
  <c r="AB65" i="3"/>
  <c r="AA64" i="3"/>
  <c r="AB64" i="3"/>
  <c r="AA63" i="3"/>
  <c r="AB63" i="3"/>
  <c r="AA62" i="3"/>
  <c r="AB62" i="3"/>
  <c r="AA61" i="3"/>
  <c r="AB61" i="3"/>
  <c r="AA60" i="3"/>
  <c r="AB60" i="3"/>
  <c r="AA59" i="3"/>
  <c r="AB59" i="3"/>
  <c r="AA58" i="3"/>
  <c r="AB58" i="3"/>
  <c r="AA57" i="3"/>
  <c r="AB57" i="3"/>
  <c r="AA56" i="3"/>
  <c r="AB56" i="3"/>
  <c r="AA55" i="3"/>
  <c r="AB55" i="3"/>
  <c r="AA54" i="3"/>
  <c r="AB54" i="3"/>
  <c r="AA53" i="3"/>
  <c r="AB53" i="3"/>
  <c r="AA52" i="3"/>
  <c r="AB52" i="3"/>
  <c r="AA51" i="3"/>
  <c r="AB51" i="3"/>
  <c r="AA50" i="3"/>
  <c r="AB50" i="3"/>
  <c r="AA49" i="3"/>
  <c r="AB49" i="3"/>
  <c r="AA48" i="3"/>
  <c r="AB48" i="3"/>
  <c r="AA47" i="3"/>
  <c r="AB47" i="3"/>
  <c r="AA46" i="3"/>
  <c r="AB46" i="3"/>
  <c r="AA45" i="3"/>
  <c r="AB45" i="3"/>
  <c r="AA44" i="3"/>
  <c r="AB44" i="3"/>
  <c r="AA43" i="3"/>
  <c r="AB43" i="3"/>
  <c r="AA42" i="3"/>
  <c r="AB42" i="3"/>
  <c r="AA41" i="3"/>
  <c r="AB41" i="3"/>
  <c r="AA40" i="3"/>
  <c r="AB40" i="3"/>
  <c r="AA39" i="3"/>
  <c r="AB39" i="3"/>
  <c r="AA38" i="3"/>
  <c r="AB38" i="3"/>
  <c r="AA37" i="3"/>
  <c r="AB37" i="3"/>
  <c r="AA36" i="3"/>
  <c r="AB36" i="3"/>
  <c r="AA35" i="3"/>
  <c r="AB35" i="3"/>
  <c r="AA34" i="3"/>
  <c r="AB34" i="3"/>
  <c r="AA33" i="3"/>
  <c r="AB33" i="3"/>
  <c r="AA32" i="3"/>
  <c r="AB32" i="3"/>
  <c r="AA31" i="3"/>
  <c r="AB31" i="3"/>
  <c r="AA30" i="3"/>
  <c r="AB30" i="3"/>
  <c r="AA29" i="3"/>
  <c r="AB29" i="3"/>
  <c r="AA28" i="3"/>
  <c r="AB28" i="3"/>
  <c r="AA27" i="3"/>
  <c r="AB27" i="3"/>
  <c r="AA26" i="3"/>
  <c r="AB26" i="3"/>
  <c r="AA25" i="3"/>
  <c r="AB25" i="3"/>
  <c r="AA24" i="3"/>
  <c r="AB24" i="3"/>
  <c r="AA23" i="3"/>
  <c r="AB23" i="3"/>
  <c r="AA22" i="3"/>
  <c r="AB22" i="3"/>
  <c r="AA21" i="3"/>
  <c r="AB21" i="3"/>
  <c r="AA20" i="3"/>
  <c r="AB20" i="3"/>
  <c r="AA19" i="3"/>
  <c r="AB19" i="3"/>
  <c r="AA18" i="3"/>
  <c r="AB18" i="3"/>
  <c r="AA17" i="3"/>
  <c r="AB17" i="3"/>
  <c r="AA16" i="3"/>
  <c r="AB16" i="3"/>
  <c r="AA15" i="3"/>
  <c r="AB15" i="3"/>
  <c r="AA14" i="3"/>
  <c r="AB14" i="3"/>
  <c r="AA13" i="3"/>
  <c r="AB13" i="3"/>
  <c r="AA12" i="3"/>
  <c r="AB12" i="3"/>
  <c r="AA11" i="3"/>
  <c r="AB11" i="3"/>
  <c r="AA10" i="3"/>
  <c r="AB10" i="3"/>
  <c r="AA9" i="3"/>
  <c r="AB9" i="3"/>
  <c r="AA8" i="3"/>
  <c r="AB8" i="3"/>
  <c r="AA7" i="3"/>
  <c r="AB7" i="3"/>
  <c r="AA6" i="3"/>
  <c r="AB6" i="3"/>
  <c r="AA5" i="3"/>
  <c r="AB5" i="3"/>
  <c r="AA4" i="3"/>
  <c r="AB4" i="3"/>
  <c r="AA3" i="3"/>
  <c r="AB3" i="3"/>
  <c r="G1" i="5"/>
  <c r="H1" i="5"/>
  <c r="I1" i="5"/>
  <c r="C1" i="5"/>
  <c r="K22" i="15" l="1"/>
  <c r="K63" i="15"/>
  <c r="K92" i="15"/>
  <c r="K69" i="15"/>
  <c r="K41" i="15"/>
  <c r="K2" i="15"/>
  <c r="K30" i="15"/>
  <c r="K82" i="15"/>
  <c r="K75" i="15"/>
  <c r="J70" i="15"/>
  <c r="J58" i="15"/>
  <c r="J42" i="15"/>
  <c r="J38" i="15"/>
  <c r="J22" i="15"/>
  <c r="K93" i="15"/>
  <c r="K53" i="15"/>
  <c r="K9" i="15"/>
  <c r="J93" i="15"/>
  <c r="J53" i="15"/>
  <c r="J9" i="15"/>
  <c r="K76" i="15"/>
  <c r="K64" i="15"/>
  <c r="J76" i="15"/>
  <c r="J64" i="15"/>
  <c r="K83" i="15"/>
  <c r="K31" i="15"/>
  <c r="K15" i="15"/>
  <c r="K3" i="15"/>
  <c r="J83" i="15"/>
  <c r="J31" i="15"/>
  <c r="J15" i="15"/>
  <c r="K70" i="15"/>
  <c r="K58" i="15"/>
  <c r="K42" i="15"/>
  <c r="K38" i="15"/>
  <c r="G5" i="15"/>
  <c r="G12" i="15"/>
  <c r="F12" i="15" s="1"/>
  <c r="P12" i="15" s="1"/>
  <c r="Q12" i="15" s="1"/>
  <c r="G88" i="15"/>
  <c r="F88" i="15" s="1"/>
  <c r="P88" i="15" s="1"/>
  <c r="Q88" i="15" s="1"/>
  <c r="G68" i="15"/>
  <c r="F68" i="15" s="1"/>
  <c r="P68" i="15" s="1"/>
  <c r="Q68" i="15" s="1"/>
  <c r="G44" i="15"/>
  <c r="F44" i="15" s="1"/>
  <c r="P44" i="15" s="1"/>
  <c r="Q44" i="15" s="1"/>
  <c r="G32" i="15"/>
  <c r="F32" i="15" s="1"/>
  <c r="P32" i="15" s="1"/>
  <c r="Q32" i="15" s="1"/>
  <c r="G20" i="15"/>
  <c r="F20" i="15" s="1"/>
  <c r="P20" i="15" s="1"/>
  <c r="Q20" i="15" s="1"/>
  <c r="G4" i="15"/>
  <c r="F4" i="15" s="1"/>
  <c r="P4" i="15" s="1"/>
  <c r="Q4" i="15" s="1"/>
  <c r="G95" i="15"/>
  <c r="F95" i="15" s="1"/>
  <c r="P95" i="15" s="1"/>
  <c r="Q95" i="15" s="1"/>
  <c r="G91" i="15"/>
  <c r="F91" i="15" s="1"/>
  <c r="P91" i="15" s="1"/>
  <c r="Q91" i="15" s="1"/>
  <c r="G87" i="15"/>
  <c r="F87" i="15" s="1"/>
  <c r="P87" i="15" s="1"/>
  <c r="Q87" i="15" s="1"/>
  <c r="G79" i="15"/>
  <c r="F79" i="15" s="1"/>
  <c r="P79" i="15" s="1"/>
  <c r="Q79" i="15" s="1"/>
  <c r="G71" i="15"/>
  <c r="F71" i="15" s="1"/>
  <c r="P71" i="15" s="1"/>
  <c r="Q71" i="15" s="1"/>
  <c r="G67" i="15"/>
  <c r="F67" i="15" s="1"/>
  <c r="P67" i="15" s="1"/>
  <c r="Q67" i="15" s="1"/>
  <c r="G59" i="15"/>
  <c r="F59" i="15" s="1"/>
  <c r="P59" i="15" s="1"/>
  <c r="Q59" i="15" s="1"/>
  <c r="G55" i="15"/>
  <c r="F55" i="15" s="1"/>
  <c r="P55" i="15" s="1"/>
  <c r="Q55" i="15" s="1"/>
  <c r="G51" i="15"/>
  <c r="F51" i="15" s="1"/>
  <c r="P51" i="15" s="1"/>
  <c r="Q51" i="15" s="1"/>
  <c r="G47" i="15"/>
  <c r="F47" i="15" s="1"/>
  <c r="P47" i="15" s="1"/>
  <c r="Q47" i="15" s="1"/>
  <c r="G43" i="15"/>
  <c r="F43" i="15" s="1"/>
  <c r="P43" i="15" s="1"/>
  <c r="Q43" i="15" s="1"/>
  <c r="G39" i="15"/>
  <c r="F39" i="15" s="1"/>
  <c r="P39" i="15" s="1"/>
  <c r="Q39" i="15" s="1"/>
  <c r="G35" i="15"/>
  <c r="F35" i="15" s="1"/>
  <c r="P35" i="15" s="1"/>
  <c r="Q35" i="15" s="1"/>
  <c r="G27" i="15"/>
  <c r="F27" i="15" s="1"/>
  <c r="P27" i="15" s="1"/>
  <c r="Q27" i="15" s="1"/>
  <c r="G23" i="15"/>
  <c r="F23" i="15" s="1"/>
  <c r="P23" i="15" s="1"/>
  <c r="Q23" i="15" s="1"/>
  <c r="G19" i="15"/>
  <c r="F19" i="15" s="1"/>
  <c r="P19" i="15" s="1"/>
  <c r="Q19" i="15" s="1"/>
  <c r="G11" i="15"/>
  <c r="F11" i="15" s="1"/>
  <c r="P11" i="15" s="1"/>
  <c r="Q11" i="15" s="1"/>
  <c r="G7" i="15"/>
  <c r="F7" i="15" s="1"/>
  <c r="P7" i="15" s="1"/>
  <c r="Q7" i="15" s="1"/>
  <c r="G96" i="15"/>
  <c r="F96" i="15" s="1"/>
  <c r="P96" i="15" s="1"/>
  <c r="Q96" i="15" s="1"/>
  <c r="G84" i="15"/>
  <c r="F84" i="15" s="1"/>
  <c r="P84" i="15" s="1"/>
  <c r="Q84" i="15" s="1"/>
  <c r="G72" i="15"/>
  <c r="F72" i="15" s="1"/>
  <c r="P72" i="15" s="1"/>
  <c r="Q72" i="15" s="1"/>
  <c r="G56" i="15"/>
  <c r="F56" i="15" s="1"/>
  <c r="P56" i="15" s="1"/>
  <c r="Q56" i="15" s="1"/>
  <c r="G40" i="15"/>
  <c r="F40" i="15" s="1"/>
  <c r="P40" i="15" s="1"/>
  <c r="Q40" i="15" s="1"/>
  <c r="G28" i="15"/>
  <c r="F28" i="15" s="1"/>
  <c r="P28" i="15" s="1"/>
  <c r="Q28" i="15" s="1"/>
  <c r="G16" i="15"/>
  <c r="F16" i="15" s="1"/>
  <c r="P16" i="15" s="1"/>
  <c r="Q16" i="15" s="1"/>
  <c r="G94" i="15"/>
  <c r="F94" i="15" s="1"/>
  <c r="P94" i="15" s="1"/>
  <c r="Q94" i="15" s="1"/>
  <c r="G90" i="15"/>
  <c r="F90" i="15" s="1"/>
  <c r="P90" i="15" s="1"/>
  <c r="Q90" i="15" s="1"/>
  <c r="G86" i="15"/>
  <c r="F86" i="15" s="1"/>
  <c r="P86" i="15" s="1"/>
  <c r="Q86" i="15" s="1"/>
  <c r="G78" i="15"/>
  <c r="F78" i="15" s="1"/>
  <c r="P78" i="15" s="1"/>
  <c r="Q78" i="15" s="1"/>
  <c r="G74" i="15"/>
  <c r="F74" i="15" s="1"/>
  <c r="P74" i="15" s="1"/>
  <c r="Q74" i="15" s="1"/>
  <c r="G66" i="15"/>
  <c r="F66" i="15" s="1"/>
  <c r="P66" i="15" s="1"/>
  <c r="Q66" i="15" s="1"/>
  <c r="G62" i="15"/>
  <c r="F62" i="15" s="1"/>
  <c r="P62" i="15" s="1"/>
  <c r="Q62" i="15" s="1"/>
  <c r="G54" i="15"/>
  <c r="F54" i="15" s="1"/>
  <c r="P54" i="15" s="1"/>
  <c r="Q54" i="15" s="1"/>
  <c r="G50" i="15"/>
  <c r="F50" i="15" s="1"/>
  <c r="P50" i="15" s="1"/>
  <c r="Q50" i="15" s="1"/>
  <c r="G46" i="15"/>
  <c r="F46" i="15" s="1"/>
  <c r="P46" i="15" s="1"/>
  <c r="Q46" i="15" s="1"/>
  <c r="G34" i="15"/>
  <c r="F34" i="15" s="1"/>
  <c r="P34" i="15" s="1"/>
  <c r="Q34" i="15" s="1"/>
  <c r="G26" i="15"/>
  <c r="F26" i="15" s="1"/>
  <c r="P26" i="15" s="1"/>
  <c r="Q26" i="15" s="1"/>
  <c r="G18" i="15"/>
  <c r="F18" i="15" s="1"/>
  <c r="P18" i="15" s="1"/>
  <c r="Q18" i="15" s="1"/>
  <c r="G10" i="15"/>
  <c r="F10" i="15" s="1"/>
  <c r="P10" i="15" s="1"/>
  <c r="Q10" i="15" s="1"/>
  <c r="G6" i="15"/>
  <c r="F6" i="15" s="1"/>
  <c r="P6" i="15" s="1"/>
  <c r="Q6" i="15" s="1"/>
  <c r="F5" i="15"/>
  <c r="P5" i="15" s="1"/>
  <c r="Q5" i="15" s="1"/>
  <c r="G80" i="15"/>
  <c r="F80" i="15" s="1"/>
  <c r="P80" i="15" s="1"/>
  <c r="Q80" i="15" s="1"/>
  <c r="G60" i="15"/>
  <c r="F60" i="15" s="1"/>
  <c r="P60" i="15" s="1"/>
  <c r="Q60" i="15" s="1"/>
  <c r="G48" i="15"/>
  <c r="F48" i="15" s="1"/>
  <c r="P48" i="15" s="1"/>
  <c r="Q48" i="15" s="1"/>
  <c r="G36" i="15"/>
  <c r="F36" i="15" s="1"/>
  <c r="P36" i="15" s="1"/>
  <c r="Q36" i="15" s="1"/>
  <c r="G24" i="15"/>
  <c r="F24" i="15" s="1"/>
  <c r="P24" i="15" s="1"/>
  <c r="Q24" i="15" s="1"/>
  <c r="G89" i="15"/>
  <c r="F89" i="15" s="1"/>
  <c r="P89" i="15" s="1"/>
  <c r="Q89" i="15" s="1"/>
  <c r="G85" i="15"/>
  <c r="F85" i="15" s="1"/>
  <c r="P85" i="15" s="1"/>
  <c r="Q85" i="15" s="1"/>
  <c r="G81" i="15"/>
  <c r="F81" i="15" s="1"/>
  <c r="P81" i="15" s="1"/>
  <c r="Q81" i="15" s="1"/>
  <c r="G77" i="15"/>
  <c r="F77" i="15" s="1"/>
  <c r="P77" i="15" s="1"/>
  <c r="Q77" i="15" s="1"/>
  <c r="G73" i="15"/>
  <c r="F73" i="15" s="1"/>
  <c r="P73" i="15" s="1"/>
  <c r="Q73" i="15" s="1"/>
  <c r="G65" i="15"/>
  <c r="F65" i="15" s="1"/>
  <c r="P65" i="15" s="1"/>
  <c r="Q65" i="15" s="1"/>
  <c r="G61" i="15"/>
  <c r="F61" i="15" s="1"/>
  <c r="P61" i="15" s="1"/>
  <c r="Q61" i="15" s="1"/>
  <c r="G49" i="15"/>
  <c r="F49" i="15" s="1"/>
  <c r="P49" i="15" s="1"/>
  <c r="Q49" i="15" s="1"/>
  <c r="G45" i="15"/>
  <c r="F45" i="15" s="1"/>
  <c r="P45" i="15" s="1"/>
  <c r="Q45" i="15" s="1"/>
  <c r="G33" i="15"/>
  <c r="F33" i="15" s="1"/>
  <c r="P33" i="15" s="1"/>
  <c r="Q33" i="15" s="1"/>
  <c r="G29" i="15"/>
  <c r="F29" i="15" s="1"/>
  <c r="P29" i="15" s="1"/>
  <c r="Q29" i="15" s="1"/>
  <c r="G25" i="15"/>
  <c r="F25" i="15" s="1"/>
  <c r="P25" i="15" s="1"/>
  <c r="Q25" i="15" s="1"/>
  <c r="G17" i="15"/>
  <c r="F17" i="15" s="1"/>
  <c r="P17" i="15" s="1"/>
  <c r="Q17" i="15" s="1"/>
  <c r="G13" i="15"/>
  <c r="F13" i="15" s="1"/>
  <c r="P13" i="15" s="1"/>
  <c r="Q13" i="15" s="1"/>
  <c r="P52" i="15"/>
  <c r="Q52" i="15" s="1"/>
  <c r="P8" i="15"/>
  <c r="Q8" i="15" s="1"/>
  <c r="P83" i="15"/>
  <c r="Q83" i="15" s="1"/>
  <c r="P75" i="15"/>
  <c r="Q75" i="15" s="1"/>
  <c r="P15" i="15"/>
  <c r="Q15" i="15" s="1"/>
</calcChain>
</file>

<file path=xl/sharedStrings.xml><?xml version="1.0" encoding="utf-8"?>
<sst xmlns="http://schemas.openxmlformats.org/spreadsheetml/2006/main" count="2709" uniqueCount="1774">
  <si>
    <t>Preparatory Steps:</t>
  </si>
  <si>
    <t>Additional notes</t>
  </si>
  <si>
    <t>i</t>
  </si>
  <si>
    <t>Run Get Sections flow</t>
  </si>
  <si>
    <t>only necessary if sections have been updated since last run</t>
  </si>
  <si>
    <t>ii</t>
  </si>
  <si>
    <t>Run Get Sections:Subsections Flow</t>
  </si>
  <si>
    <t>not necessary for new checklists (checklists that have already been run once will already have existing Section:Subsection relationships)</t>
  </si>
  <si>
    <t>iii</t>
  </si>
  <si>
    <t>Save document as YYMMDD_PC_FAP_Interim</t>
  </si>
  <si>
    <t>Process Run:</t>
  </si>
  <si>
    <t>Run Get P&amp;Cs flow with correct HTTPS filter</t>
  </si>
  <si>
    <t>Copy section guids from PI table to unique sections table, remove duplicates, and organize by order</t>
  </si>
  <si>
    <t>Copy subsection guids from PI table to unique subsections table, remove duplicates</t>
  </si>
  <si>
    <t>Copy subsection AND section guids from PI table and paste into Section:Subsection table, remove duplicates based on Title column</t>
  </si>
  <si>
    <t>Run Section:Subsection Flow</t>
  </si>
  <si>
    <t>run PQ flow</t>
  </si>
  <si>
    <t>add P&amp;C guids that didn't get retrieved from PQ flow run to the bottom of the table on Sheet "PQ"</t>
  </si>
  <si>
    <t>run build flow</t>
  </si>
  <si>
    <t>GUID</t>
  </si>
  <si>
    <t>Column1</t>
  </si>
  <si>
    <t>Number</t>
  </si>
  <si>
    <t>PGUID</t>
  </si>
  <si>
    <t>P</t>
  </si>
  <si>
    <t>CGUID</t>
  </si>
  <si>
    <t>C</t>
  </si>
  <si>
    <t>L</t>
  </si>
  <si>
    <t>LGUID</t>
  </si>
  <si>
    <t>MGUID</t>
  </si>
  <si>
    <t>M</t>
  </si>
  <si>
    <t>JG</t>
  </si>
  <si>
    <t>GG</t>
  </si>
  <si>
    <t>SGUID</t>
  </si>
  <si>
    <t>S</t>
  </si>
  <si>
    <t>Sbody</t>
  </si>
  <si>
    <t>Order</t>
  </si>
  <si>
    <t>SSGUID</t>
  </si>
  <si>
    <t>SS</t>
  </si>
  <si>
    <t>Ssbody</t>
  </si>
  <si>
    <t>Column2</t>
  </si>
  <si>
    <t>NA Exempt</t>
  </si>
  <si>
    <t>PHU</t>
  </si>
  <si>
    <t>justification</t>
  </si>
  <si>
    <t>6MMc5tDcp0zKsLhBH5DeER</t>
  </si>
  <si>
    <t>5EZNGVwRpHWcyHy4OonhI</t>
  </si>
  <si>
    <t>There are one or more well publicized places to file complaints, at least one of which should be independent of the supervisory staff.</t>
  </si>
  <si>
    <t>MpDqYsMNKlaPRIRquYjJC</t>
  </si>
  <si>
    <t>The place(s) to file complaints can be a location on the farm, a person/persons appointed to receive the complaints, or the worker representation, that workers can use, talk to, or ask to file a complaint. Any place to file a complaint shall provide an option to file anonymously.
If workers are usually in the field with limited access to the farm buildings, one place to file a complaint shall be a designated person of the crew at the field.
If there is worker representation, it should be notified of any complaint received, without breaking the confidentiality requirements (not sharing details). 
The term “well publicized” shall require that the information about the existence and functioning of the process is publicly available and accessible, including through channels aimed at those who may wish to use it. Also, it must be provided in the predominant language(s) of the workforce and/or pictograms (especially for workers who cannot read), e.g., farm sign boards, handouts given directly to workers/subcontractors (evidence of accessibility of handouts shall be presented). Workers shall be informed about at least one grievance channel independent of supervisory staff. For example, this could be the contact details of a governmental grievance mechanism, of a nongovernmental organization (NGO), or of another third-party organization that is known to support workers in the case of grievances.
The term “supervisory staff” shall refer to any staff member in contact with workers or with supervising duties at the production site (e.g., foreman, manager, crew supervisor, etc.). If the producer does not have such staff, the producer shall have knowledge of the regulations.
The term “independent of supervisory staff” shall indicate a place or a person/persons/organization independent from management (i.e., phone number of an authority, NGO, or third-party organization), so that individuals with a complaint cannot be intimidated as if the company representative were the only sole point of contact. Here, the worker may drop or file and drop complaints.
If there is worker representation, the producer shall inform the representative(s) of any complaints received or dropped, while maintaining the confidentiality of the process. 
Examples: On a site, a place out of sight of management staff at the farm eating/resting place. 
As person(s), the worker representation. The producer can additionally include a community representative or organization as another place to file complaints.</t>
  </si>
  <si>
    <t>5nISxpmIvwZJyExTIGOvlS</t>
  </si>
  <si>
    <t>7M8kd0W9wjpA8V5QSHHaVd</t>
  </si>
  <si>
    <t>5TvyR0UgB0EOmnMkFaZftX</t>
  </si>
  <si>
    <t>-</t>
  </si>
  <si>
    <t>72vqg1gXC6oRBqiD9PPtAO</t>
  </si>
  <si>
    <t>6w5TR8dMAj4auQg0sr8td0</t>
  </si>
  <si>
    <t>A summary record of any complaint over the past 24 months is kept to show that they have been received and addressed.</t>
  </si>
  <si>
    <t>7lWsTLpTvjNWtd0Ddy0ihB</t>
  </si>
  <si>
    <t>The record shall include a summary report indicating which complaints were resolved, time of resolution, worker notification of the status, and final decision.
If there are verbally filed complaints that have been resolved right away, the report shall indicate at least the issue or topic and the person resolving the complaint.</t>
  </si>
  <si>
    <t>oOfpsr1EZQ6CxCOIvBlFe</t>
  </si>
  <si>
    <t>6Do8vAYP3N7Xv7Vfnwf97M</t>
  </si>
  <si>
    <t>7xWBz3lMZAF3Ju9KAzdFKd</t>
  </si>
  <si>
    <t xml:space="preserve">All workers are communicated the contents of the producer’s human rights policy. </t>
  </si>
  <si>
    <t>2X9GcJzSoWSpTK6AfXL0Xj</t>
  </si>
  <si>
    <t>The term “communicated” shall require that information is always available in the predominant language(s) of the workforce and/or pictograms (especially for workers who cannot read), e.g., on farm sign boards, handouts given directly to workers/subcontractors (evidence of accessibility of handouts shall be presented).
If contents are displayed, they shall be in a common area available to all workers (e.g., resting, eating, or changing areas, etc.), and have an indication where to file complaints.</t>
  </si>
  <si>
    <t>6fz1ZcgpxCeEz3mRGrevNc</t>
  </si>
  <si>
    <t>2qCBkbLsGCA2vaZfEo70jl</t>
  </si>
  <si>
    <t>3A96KCKLVlQEQ0ICZbTOW3</t>
  </si>
  <si>
    <t xml:space="preserve">Children on family farms shall be employed only by their core family under conditions that support their protection, right to education, and safety. </t>
  </si>
  <si>
    <t>15iQLd0WEU80aMlYfduOLo</t>
  </si>
  <si>
    <t>The term “conditions that support their protection, right to education, and safety” is defined as follows: 
Persons below the legal minimum age of employment working on their family’s farm, shall at least work under the following conditions: 
1. The minors are under direct supervision of their parents or guardians. 
2. Their work is done on their own family farms.
3. The work tasks do not interfere with schooling (i.e., minors are enrolled in and attend school).
4. The work is not at night or hazardous in nature.
5. The work consists of age-appropriate tasks that are of lower risk.
6. The hours of work are monitored (reported) to be less than those of workers at or above the legal working age, including hours spent in household chores (e.g., cleaning, cooking, childcare, collecting water and firewood).
7. Parents or guardians declare these conditions in a written self-statement, which is kept on file by the producer and that must be reviewed and cross-checked on site during GRASP assessment.</t>
  </si>
  <si>
    <t>3Ff44zJMwGkTtn6xQrauV0</t>
  </si>
  <si>
    <t>2j6Ket1Nb7Mbvw9lA7fb04</t>
  </si>
  <si>
    <t>2krFusDS0ok7Y8KO6SbO2h</t>
  </si>
  <si>
    <t xml:space="preserve">Supervisory staff has been informed of the legal requirements on working age and of the effective remediation plan (when workers under the age 18 are found working in non-compliance). </t>
  </si>
  <si>
    <t>157k3yeHwTc8OWpLpj02ip</t>
  </si>
  <si>
    <t xml:space="preserve">The term “supervisory staff” shall refer to any staff member in contact with workers or with supervising duties at the production site (e.g., foreman, manager, crew supervisor, etc.). If the producer does not have such staff, the producer shall have knowledge of the GRASP criteria on this topic and shall have a remediation plan.
There shall be a documented remediation plan for potential non-compliances of all the P&amp;Cs in this section. Compliance without a remediation plan shall be possible only if no workers are under the age of 18. For Option 2 producer groups, compliance without a remediation plan shall be possible only if there are no family farms among the producer group members and/or none of the producer group members have workers under the age of 18.
For family farms without hired workers, “workers” shall refer to core family members working on the farm.
The remediation plan shall, at minimum, include written details on how the children will be removed from the workplace and replaced and how the organization is preventing every individual child from entering worse forms of child labor (including hazardous work, slavery-like practices, recruitment into armed conflict, sex work, labor trafficking, and/or illicit activities).
In case of non-compliances with P&amp;Cs under this section, immediate remedy for children or young workers shall be provided (i.e., removal from situation). For young workers, in addition to the removal, there shall be assurance of future remediation actions (included in the plan) securing access to adequate work and wages (if applicable). This shall be applicable to family farms accordingly. </t>
  </si>
  <si>
    <t>48Kfoa4PqmcfqhOmRGtnxL</t>
  </si>
  <si>
    <t>1pRML6ViDsvlb4HEWBxUJx</t>
  </si>
  <si>
    <t>The producer checks that no worker under the age of 18 is engaged in night work or tasks that are hazardous in nature in any producing/handling site.</t>
  </si>
  <si>
    <t>4OGuieinpWHzNsuQYnug98</t>
  </si>
  <si>
    <t>The term ‘checks’ requires that the producer shall identify all workers below the age of 18 and verify that their tasks are not performed at night and are not of a hazardous nature. 
“Light work”: Age-appropriate tasks that are of lower risk and do not interfere with a child’s schooling and leisure time and do not adversely impact health, safety, and development of the minor.
The assessor shall check the age of completion of compulsory education.</t>
  </si>
  <si>
    <t>18hg0Wx3h9CUGZ5iIEVXGK</t>
  </si>
  <si>
    <t>7JsD5lEyqSFOZ2PVyJz48F</t>
  </si>
  <si>
    <t>The producer communicates the human rights policy to any labor subcontractor. Other subcontractors and visitors are communicated when visiting the farm.</t>
  </si>
  <si>
    <t>106X61fjRUuU5ncWGbzgm6</t>
  </si>
  <si>
    <t>The term “informed” shall require that, e.g., all management staff are provided with a copy of the producer’s human rights policy, or an explanation of the producer’s human rights policy is included in the induction process of any new management staff member.
The term “contents” shall involve, e.g., an explanation of the different rights included and an explanation of the complaint process to denounce any violation to those rights.
The term “supervisory staff” shall refer to any staff member in contact with workers or with supervising duties at the production site (i.e., foreman, manager, crew supervisor, etc.). If the producer does not have such staff, the producer shall have knowledge of the GRASP criteria on this topic. 
If a producer operates only with subcontracted labor, a management GRASP liaison shall be informed. 
Evidence: Information shall be documented, and cross-checked evidence shall be required (e.g., signature acknowledging receipt of copy, management staff testimony, etc.).
This communication shall occur before contracting with the business partner and shall be documented.
For Option 2, communication can be managed and communicated at quality management system (QMS) level but shall be documented at the producer group member and subcontractor level. 
There shall be documental evidence that the policy was communicated and that it was acknowledged. The assessorsassessor shall inspect this documental evidence (e.g., a signed document acknowledging policies, communication in contracts, etc.). 
For subcontractors present at the producer’sproduction site (or subcontracted workers, if the subcontractor is not present), the producer shall provide a copy of theits human rights policy explaining the possibility of filing complaints through the farm complaint process.
For visitors and other subcontractors visiting the producer´s site, the producer shall communicate its zero-tolerance policy with regards to non-compliances with its human rights policy and local laws while on the farm. Monitoring this is a duty of the producer.</t>
  </si>
  <si>
    <t>15rmagqDILiL9OehElaZcF</t>
  </si>
  <si>
    <t>6oMxfrCFXvW3rS2gcJEKmA</t>
  </si>
  <si>
    <t>Easy-to-understand instructions are provided to all workers about the complaint process.</t>
  </si>
  <si>
    <t>58TmhrlgL9M0gjL3euEqri</t>
  </si>
  <si>
    <t>The term “easy-to-understand” shall require that all communication be available in the predominant language(s) of the workforce. If workers cannot read, the producer shall provide alternatives (e.g., pictograms or the possibility of ad hoc verbal instructions).
The instructions shall be well communicated, e.g., through displays on farm sign boards, handouts given directly to workers/subcontractors (evidence of accessibility of handouts shall be presented), contracts and worker documentation (evidence that workers/subcontractors received a copy of the document shall be presented), and electronic delivery (with proof of receipt by the worker/subcontractor). When instructions are posted, evidence shall show that the producer indicated clearly where to find the instructions.
Any new worker shall be instructed in the complaint process. At minimum, the producer shall inform workers of the process during the first working instructions or during the first meeting with workers.
Subcontracted workers shall receive these instructions and be entitled to file complaints.</t>
  </si>
  <si>
    <t>3dOIqQzX8pCbXnijvWhzus</t>
  </si>
  <si>
    <t>1V91xAF8JQOJc8TdmLakld</t>
  </si>
  <si>
    <t>The producer allows any worker representation duly registered and duly recognized by the local law access to the workplace to carry out their representative functions in accordance with applicable national legal requirements.</t>
  </si>
  <si>
    <t>5t7F0hHUdZNMmUTppe43bv</t>
  </si>
  <si>
    <t>This requirement shall include subcontracted labor while at the farm.</t>
  </si>
  <si>
    <t>1o8mD6EnK5wQwCEJoONfYj</t>
  </si>
  <si>
    <t>7kVX5cvtYPun0ts8TLlcrd</t>
  </si>
  <si>
    <t>3bCvDcu8N7yPeTFPOwGnUs</t>
  </si>
  <si>
    <t>The producer does not discriminate or otherwise penalize worker representation, members of trade unions, or other worker organizations because of their membership in or affiliation with legally registered worker organizations.</t>
  </si>
  <si>
    <t>30k3E20SfdkexLclwKJXu2</t>
  </si>
  <si>
    <t xml:space="preserve">This requirement shall include subcontracted labor while at the farm.
The assessor shall know about the worker organizations available locally. 
</t>
  </si>
  <si>
    <t>3euBNRpF4vyZ0UqqOwFwc1</t>
  </si>
  <si>
    <t>6tLZNbYTShCNTON8xE7YJY</t>
  </si>
  <si>
    <t>The producer respects the right of workers to join and/or form trade unions or other worker organizations of their choice (as well as the right to refrain from joining/forming such organizations) in accordance with applicable national legal requirements.</t>
  </si>
  <si>
    <t>7cPP3SfyXbZhGJAKW87W0U</t>
  </si>
  <si>
    <t xml:space="preserve">This requirement shall include subcontracted labor while at the farm.
The assessor shall be informed about the type of worker organizations recognized in the country and the applicable legal requirements.
</t>
  </si>
  <si>
    <t>6jbxivO9VjbvgCgxcNnDK5</t>
  </si>
  <si>
    <t>79u7Sv9rsmcqHIZKIn40HU</t>
  </si>
  <si>
    <t>Records are kept of any disciplinary actions taken during the last 24 months.</t>
  </si>
  <si>
    <t>48UBjXk57xB99GZQiazcDE</t>
  </si>
  <si>
    <t xml:space="preserve">Records shall include information on the name of the worker, disciplinary situation and resolution, and start and end date of procedure. 
</t>
  </si>
  <si>
    <t>5QcqRKjyugITtX9F5mWxJx</t>
  </si>
  <si>
    <t>4KnqFWr7YBL2OuIMD72y2c</t>
  </si>
  <si>
    <t>5aRNysTRISKsDbaubz2ns9</t>
  </si>
  <si>
    <t>Workers are informed about the terms of the disciplinary procedure, including that any deduction from wages as a disciplinary measure is prohibited.</t>
  </si>
  <si>
    <t>4oCsCHQ4bdwC7uy2A1FRPq</t>
  </si>
  <si>
    <t xml:space="preserve">The assessor shall check that all workers are informed of the procedures. Special attention shall be paid to workers with very short-term contracts. 
Compliance with this P&amp;C shall require that:
1. The procedure is explained to workers.
2. The written procedure is available to workers.
Subcontracted agricultural labor shall be instructed on these procedures in the scope of their work at the production site and the requirements to perform activities at the production site of the producer. 
Information on the procedures shall be available in the predominant language(s) of the workforce and/or pictograms (especially for workers who cannot read), e.g., farm sign boards, handouts given directly to workers/subcontractors (evidence of accessibility of handouts shall be presented).
</t>
  </si>
  <si>
    <t>1QeEsrc8UuyqWR1lPTaf0U</t>
  </si>
  <si>
    <t>1bf4tJFIPXnoLhU2ezhISD</t>
  </si>
  <si>
    <t>A written disciplinary procedure is available.</t>
  </si>
  <si>
    <t>1zSp8aQE1bJzjZ1NUmbI8Q</t>
  </si>
  <si>
    <t xml:space="preserve">The process shall be simple and available to all workers hired, including subcontracted labor.
The written disciplinary procedure shall at least include and explain these steps:
1. Hearing
2. Decision
3. Appeal or revision 
4. Final decision (corrective measures)
The process shall be available in the predominant language(s) of the workforce and/or pictograms.
</t>
  </si>
  <si>
    <t>2LTDXoG3x1dvJEtrFOwold</t>
  </si>
  <si>
    <t>7F0zKBpGG7fBeRHQwv5hJl</t>
  </si>
  <si>
    <t>Workers are communicated to effectively use the rest breaks/days during peak season.</t>
  </si>
  <si>
    <t>5im7R7yk3rtrO4hPSRm3H9</t>
  </si>
  <si>
    <t xml:space="preserve">The term “communicate” shall require providing information during the weekly schedule or in the working instructions given during the day.
For subcontracted labor, the producer shall check compliance. If non-compliance is found, the producer shall document each instance and include corrective steps taken.
</t>
  </si>
  <si>
    <t>3REBipJjMBilm8fOUb7AAk</t>
  </si>
  <si>
    <t>6r6UKO6tVO1cFOEq0mi9aq</t>
  </si>
  <si>
    <t>5NWevhd49C88Svf40Vx33R</t>
  </si>
  <si>
    <t>Supervisory staff is instructed about the safeguards in place to protect the workers’ health and safety when working over the regular weekly working time and/or over the peak season weekly working time.</t>
  </si>
  <si>
    <t>5bC2EvnYmtPvYNUCxcLLPz</t>
  </si>
  <si>
    <t xml:space="preserve">The term “supervisory staff” shall refer to any staff member in contact with workers or with supervising duties at the production site (i.e., foreman, manager, crew supervisor, etc.). If the producer does not have such staff, the producer shall have knowledge of the GRASP criteria on this topic and shall have safeguards in place.
There shall be a record of the safeguards in place to protect the workers’ health and safety. 
For subcontracted labor, the producer shall check compliance. If non-compliance is found, the producer shall document each instance and include corrective steps taken.
</t>
  </si>
  <si>
    <t>5OmbGwMJDvjKYXu5ogpQUl</t>
  </si>
  <si>
    <t>Y3XTQdUYM45fPGn5bDXEC</t>
  </si>
  <si>
    <t>Total weekly working hours (including overtime) as shown in the records indicate compliance with national legislation and collective bargaining agreements.
If national legislation sets total weekly working hour limits higher than 60 hours (including overtime) in peak season and/or agricultural workers are exempt from overtime limitations, the employer reports the total weekly hours worked and which appropriate safeguards are in place to protect the workers’ health and safety.</t>
  </si>
  <si>
    <t>7JvMsKrYML3iSIiYMnOgzz</t>
  </si>
  <si>
    <t xml:space="preserve">If national legislation or bargaining agreements include averaging arrangements, this method can be used in calculations. The assessor shall check that the calculation methods are a) clearly defined and b) in line with national legal requirements.
If the total number of weekly hours worked (including overtime) exceeds 60 hours, the assessor shall check that conditions set up by law are applicable to this situation and check any industry-related collective bargaining agreement.
Safeguards shall be in place to protect the workers’ health and safety, including a strategy to balance hours with breaks and monitoring the health and levels of productivity of the worker. Safeguards can include, e.g., providing preventive breaks, monitoring increases in work accidents caused by fatigue, shift systems designed to minimize fatigue accumulation, and/or risk assessment of the nature of work considered so that workload does not increase risk to safety and health.
For subcontracted labor, the producer shall check compliance. If non-compliance is found, the producer shall document each instance and include corrective steps taken.
</t>
  </si>
  <si>
    <t>hG77himehSgHeDDOlDNBX</t>
  </si>
  <si>
    <t>7L4bzyZsrFvG1F5qR7BM05</t>
  </si>
  <si>
    <t>Rest breaks/days as shown in the records indicate compliance with national regulations and/or collective bargaining agreements.
If not specifically regulated for agriculture by local laws or collective bargaining agreements, the rest/breaks include, at least: 
(a) Short breaks during working hours
(b) Sufficient breaks for meals
(c) Daily or nightly rest of not less than 8 hours within a 24-hour period
(d) Rest of at least a full calendar day within a week</t>
  </si>
  <si>
    <t>2JYU85TsDph7Spfj1pGemd</t>
  </si>
  <si>
    <t xml:space="preserve">For subcontracted labor, the producer shall check compliance. If non-compliance is found, the producer shall document each instance and include corrective steps taken.
</t>
  </si>
  <si>
    <t>6XNxMXF6QWhjOijgpoalYG</t>
  </si>
  <si>
    <t>C0VKnqMPhlm9eAm434sgm</t>
  </si>
  <si>
    <t>Working time does not exceed 48 hours weekly (excluding overtime) unless indicated by law or collective bargaining agreement. The employer reports the total hours worked, and if they exceed 48 hours, the appropriate safeguards are in place to protect the workers’ health and safety.
If national legislation and collective bargaining agreements set lower weekly working hours (excluding overtime), these lower limits shall prevail.</t>
  </si>
  <si>
    <t>4RImM24nHG5n24ZwtTnUoj</t>
  </si>
  <si>
    <t xml:space="preserve">If national legislation or bargaining agreements include averaging arrangements, this method can be used in calculations. The assessor shall check the calculation methods.
The term “indicated by law” shall cover, e.g., the possibility to average hours across a period or compensate hours, new forms of shift work, average number of hours worked, flex-time arrangements, compressed work weeks, on-call work, along with extended or even 24/7 availability. These exceptions give flexibility to the limit of daily hours as well as weekly hours. However, average working hours shall not exceed 48 hours per week within a period of three months or less.
Safeguards shall be in place to protect the workers’ health and safety, including a strategy to balance hours with breaks and monitoring the health and levels of productivity of the worker.
Safeguards can include, e.g., providing preventive breaks, monitoring increases in work accidents caused by fatigue, shift systems designed to minimize fatigue accumulation, risk assessment of the nature of work considered so that workload does not increase risk to safety and health. 
For subcontracted labor, the producer shall check compliance. If non-compliance is found, the producer shall document each instance and include corrective steps taken.
</t>
  </si>
  <si>
    <t>54Q9UUuTd5dTSdyekKgQzO</t>
  </si>
  <si>
    <t>79iSIHu6A14kzblBtmL1mE</t>
  </si>
  <si>
    <t>Overtime shall not be requested on regular basis in a production cycle/year and as indicated by law.</t>
  </si>
  <si>
    <t>bYK0PRLAz3QANo4eyWr6F</t>
  </si>
  <si>
    <t xml:space="preserve">The term “not on a regular basis” shall require that overtime is exceptional due to special circumstances needed in the farm beyond normal planning. 
In contrast, work done on a “regular basis” is not due to special circumstances and arises repeatedly: Once a week, once a month, or outside of peak/harvesting season.
Harvesting/peak seasons are considered special circumstances in a production cycle/year.
For subcontracted labor, the producer shall check compliance. If non-compliance is found, the producer shall document each instance and include corrective steps taken.
</t>
  </si>
  <si>
    <t>568aLgrkve2v8UDFWOTM6Q</t>
  </si>
  <si>
    <t>HXWw4GMRZBSm0pdUEWJ0B</t>
  </si>
  <si>
    <t>All overtime hours are voluntary, if not regulated otherwise in the national law or collective bargain agreement.</t>
  </si>
  <si>
    <t>73ilLTiP4JGYiFYMGYr4UM</t>
  </si>
  <si>
    <t xml:space="preserve">All overtime shall be documented in the records.
The term “voluntary” shall require that overtime is not mandatory but an agreement between worker and employer for an exceptional cause. Overtime shall not result in forced labor or potential labor abuses (e.g., no leaving premises of the farm, retention of documents, lack of breaks or limited breaks, etc.).
For subcontracted labor, the producer shall check compliance. If non-compliance is found, the producer shall document each instance and include corrective steps taken.
</t>
  </si>
  <si>
    <t>6XhgtadoxKw3XWIYF3Seuf</t>
  </si>
  <si>
    <t>6op1U779VASZP3S8ZbvRc9</t>
  </si>
  <si>
    <t xml:space="preserve">Working hours (including overtime, night work, and rest days/breaks) with indication of peak/harvesting season are shown in the records. </t>
  </si>
  <si>
    <t>4Fpd15P8z8f1dSjC4Aclrj</t>
  </si>
  <si>
    <t xml:space="preserve">Records on working hours, overtime, night work instructions, and breaks shall be available.
For subcontracted labor, the producer shall check compliance. If non-compliance is found, the producer shall document each instance and include corrective steps taken. For family farms this shall be checked with the working conditions for children and young workers. 
</t>
  </si>
  <si>
    <t>3oyPXv9JByXBhykT7U5La4</t>
  </si>
  <si>
    <t>7VuoRSaqgzX1GUcsoNOea</t>
  </si>
  <si>
    <t>Each worker has access to a summary of the system records before or at the moment of wage payment in at least the worker’s working instruction language or in the predominant language(s) of the workforce.</t>
  </si>
  <si>
    <t>22cqF5FX2uhUad3SSQE2FK</t>
  </si>
  <si>
    <t xml:space="preserve">The term “access” shall require that every worker has the possibility to check their record of hours before payment and the possibility to file a complaint using that information.
The information shall be written in such a way as to be easily understood by the workers.
</t>
  </si>
  <si>
    <t>3J24Glrer1437lwsauUMDz</t>
  </si>
  <si>
    <t>5ad0ksbR0rX5JdFNTO3BmZ</t>
  </si>
  <si>
    <t>2hyaGlZnrEw0aFx5X52pUL</t>
  </si>
  <si>
    <t>All workers are instructed on the time recording system and on checking the system.</t>
  </si>
  <si>
    <t>4kZG2rieX3F3pFHUyljiIi</t>
  </si>
  <si>
    <t xml:space="preserve">The term “instructed” requires that the producer shall communicate to the workers how and where to check the information (e.g., providing information in a meeting, communicating it when hiring combined with signs or board announcements at payday schedule, maintaining a daily signed record sheet, checking clock report, providing a summary with code of each worker to maintain confidentiality, etc.). This information shall be explained to all new workers. For very short-term workers, this information shall be provided in the first meeting of working instructions.
</t>
  </si>
  <si>
    <t>1L3M3Av0uLACImNgJFAzjv</t>
  </si>
  <si>
    <t>4fAmFSpT5frMOi7g9fdlNB</t>
  </si>
  <si>
    <t>The system provides a record of the effective daily breaks, weekly breaks, and holidays for each worker.</t>
  </si>
  <si>
    <t>GJq0vSx143x9yrpWqpDh4</t>
  </si>
  <si>
    <t xml:space="preserve">In countries where the legislation and/or collective bargaining agreements allow for flexible working hours, compensation of break hours, schedule changes due to weather, day accumulation or compensation, and other similar forms of wage calculation, the system shall provide a record of how these forms of calculation are applied.
For subcontracted labor, where the system is the responsibility of the direct employer, a sample of the record shall be provided. If the producer is responsible, the assessor shall check the producer system.
For family farms, they shall indicate at least the time of daily breaks and days of weekly breaks, if any. 
. </t>
  </si>
  <si>
    <t>7Lm3bvisDzLLgtTWDSeVP4</t>
  </si>
  <si>
    <t>71TSFU4yaH37AUVHsDKys9</t>
  </si>
  <si>
    <t>The system provides a record of the regular working hours and overtime hours for each worker.</t>
  </si>
  <si>
    <t>4VRDa92fiZrlHdqRimjzdH</t>
  </si>
  <si>
    <t>The record shall include a description of the calculation of working hours (i.e., new forms of shift work, average number of hours worked, flex-time arrangements, compressed work weeks, on-call work, along with extended or even 24/7 availability shall be reflected in the producer’s time recording system).
For subcontracted labor, where the system is the responsibility of the direct employer, a sample of the record shall be provided. If the producer is responsible, the assessor shall check the producer system.
For family farms, they shall document at least the working times of the family members per day.</t>
  </si>
  <si>
    <t>4ZnVuDviK4rbgaIDxYJc1E</t>
  </si>
  <si>
    <t>4uZH85aYfaii4apEjbjA5R</t>
  </si>
  <si>
    <t xml:space="preserve">A time recording system is in place and suitable for the type and the size of the producing/handling site. </t>
  </si>
  <si>
    <t>4Zu5XyquVuNLMEQKxFxUUY</t>
  </si>
  <si>
    <t xml:space="preserve">The system shall provide management and all workers with information on the number of hours worked. For each worker, the system shall provide the exact in and out times for each day for the easy verification and confirmation by the workers. Examples of suitable systems include a time record sheet, a check clock, electronic cards, etc.
For subcontracted labor, where the system is the responsibility of the direct employer, a sample of the record shall be provided. If the producer is responsible, the assessor shall check the producer system. For family farms, the system indicates at least the name, time in and out of work of the family member per day. </t>
  </si>
  <si>
    <t>1yYGn2OV22MAusoIFctqCZ</t>
  </si>
  <si>
    <t>5oism6Org8q9xxvDCgHKUr</t>
  </si>
  <si>
    <t>If schools are not available for children living and/or employed on the production sites who are below the age of compulsory school completion, the producer facilitates on-site schooling.</t>
  </si>
  <si>
    <t>4bq4POfjj1sPiUtrm25Ge1</t>
  </si>
  <si>
    <t xml:space="preserve">The term “facilitates on-site schooling” shall include, e.g., requests to local authorities for teachers to come onto the production site, providing possibilities for teachers to come onto the production site, subsidizing teachers to come onto the production site, etc. This shall be applicable to family farms accordingly. 
</t>
  </si>
  <si>
    <t>LIlGAXC7dgnKPjxv0CHy9</t>
  </si>
  <si>
    <t>7bILznBt63q1KynGvuuyg3</t>
  </si>
  <si>
    <t>4xyUXJA1ktowRmBucLn07p</t>
  </si>
  <si>
    <t xml:space="preserve">If access to a school is not possible, the producer facilitates transport for children below the age of completion of compulsory schooling. </t>
  </si>
  <si>
    <t>6DUnEWx33Mfete79PDKCTU</t>
  </si>
  <si>
    <t xml:space="preserve">The term “access to a school is not possible” shall cover situations in which children have no possibility to enroll in and cannot attend school (e.g., school is not reachable by walking an age-appropriate distance without compromising the children’ health or safety, the school route is not safe, etc.).
The term “facilitates transport” shall require the producer to request public transport from local authorities, provide private transportation, or subsidize transportation as necessary to ensure that children can easily get to school. This shall be applicable to family farms accordingly. For family farms without hired workers, family income limitations may be considered by the assessor when assessing compliance with these criteria.
</t>
  </si>
  <si>
    <t>2q3Qew96xppHm4YhdowKe6</t>
  </si>
  <si>
    <t>7AZQTwiE0FW1i5ePXUcB3t</t>
  </si>
  <si>
    <t xml:space="preserve">The producer verifies and keeps records with the full name, name of parents, and date of birth of all children at the production sites who are below the age of completion of compulsory schooling. </t>
  </si>
  <si>
    <t>4PhUFEv7eFrBwVWkSMQEK9</t>
  </si>
  <si>
    <t xml:space="preserve">The term “verifies and keeps records” requires that the producer shall have a verification process or method (e.g., checking worker ID, working permit, working registration card, trade union membership card, etc., and keeping a copy on file) to verify the information. This shall be applicable to family farms accordingly. 
</t>
  </si>
  <si>
    <t>11vbwwY7FDR5ijFG54HRRX</t>
  </si>
  <si>
    <t>2U2dWoHeaT4Rn3DcpeTOCG</t>
  </si>
  <si>
    <t xml:space="preserve">Any children at compulsory school age living or working on any production sites shall have access to school education. </t>
  </si>
  <si>
    <t>6WyoIbeWaJ3asVjDlOgZX3</t>
  </si>
  <si>
    <t xml:space="preserve">The term “any children” shall include children legally working (i.e., children on family farms, children at legal age of employment, etc.), children of workers and of supervisory staff (including the owner, operator, etc.).
If the age of compulsory school completion is higher than the set legal minimum age of employment and children below the age of compulsory school completion are hired, the producer shall guarantee that any worker below the age of completion of compulsory school shall have access to school education.
The term “access to school education” shall require that children have the possibility to enroll in and attend school (i.e., school is reachable within a reasonable distance, school route is safe, etc.).
The producer shall instruct workers who are parents or guardians of children living at the production site or of employed children below the age of completion of compulsory school about the possibilities of access to school education in the area. It is understood that parents/guardians are responsible for enforcing attendance at school. This shall be applicable to family farms accordingly. </t>
  </si>
  <si>
    <t>4MXkUbBzWPBDeLgWkf1Nrz</t>
  </si>
  <si>
    <t>1V39Ohx8ZAheFTweu3cL0N</t>
  </si>
  <si>
    <t xml:space="preserve">The producer verifies that no worker below the legal minimum age of employment or the age of completion of compulsory education (whichever provides the highest protection) is working at the production sites.  
The minimum age of employment shall not be less than 15 years and 13 for light work. For countries exempt from ILO Convention 138, the minimum age of employment shall not be less than 14 and 12 for light work. </t>
  </si>
  <si>
    <t>6uDdW2l3q3yJ7Fikmwvqg2</t>
  </si>
  <si>
    <t xml:space="preserve">The term “verifies” requires that the producer shall have a verification process or method for checking this information about the workers, including employment agency/subcontracted workers (e.g., checking worker ID, working permit, working registration card, trade union membership card, etc.) and filing a copy. A verbal explanation of the verification process or method shall be sufficient together with documental evidence.  
For family farms without hired workers, “workers” shall refer to core family members working on the farm. 
The “production site” shall include any site within the scope of the GRASP assessment and IFA or equivalent standard audit. 
For service providers or short-term visitors providing production-related activities as defined by IFA, the producer shall verify company ID, personal ID, working permit, working registration card, picture ID when available, etc.  
The producer shall apply the verification procedure to any person providing work, services, or any activity related to production at the production site or subcontracted sites. The absence of a terms of employment document does not eliminate the obligation to comply with this P&amp;C. In these cases, the producer shall ensure that no persons below the legal minimum age of employment are involved in any working activity unless those allowed to family members in family core business farms. 
“Light work”: age-appropriate tasks that are of lower risk and do not interfere with a child’s schooling and leisure time and do not adversely impact health, safety, and development of the minor. 
If the age of completion of compulsory education is higher than the legal minimum age of employment, the assessor shall check that the work tasks do not interfere with schooling (e.g., minors are enrolled in and attend school, work schedules allow getting to school, teachers are available at the farm, etc.). 
Any official school/university, government, industry, or trade union program that supervises development of apprenticeships (e.g., traineeship, internship, workplace learning, etc.) shall be documented. Documentation shall include at least the participants’ names, ages, conditions, hours, and parental consents. </t>
  </si>
  <si>
    <t>47xPHO8UxslhAdrZpPtuo4</t>
  </si>
  <si>
    <t>3ekd214J2602CioIOUVONz</t>
  </si>
  <si>
    <t>Any deductions from salaries are included in the pay slip and are legally justified in writing, clearly explained, and accepted by the worker in files.</t>
  </si>
  <si>
    <t>6Mi0Z4HmKLfmRjP6pvvrgP</t>
  </si>
  <si>
    <t>Pay slips shall include deduction information. There shall be records explaining the deductions. 
In the case of prior loans and advances, deductions from wages made for their repayment shall not exceed the limits prescribed by national law. Workers shall be duly informed of the terms and conditions for granting and repayment of advances and loans.
In the case of recruitment fees, no fees or costs incurred in the recruitment process for workers to secure employment or placement shall be allowed, regardless of the manner, timing, or location in which such fees are imposed or collected, including up-front payments workers have had to make to their recruitment agency or their employer.</t>
  </si>
  <si>
    <t>7w9H6anypUchjmMOZrr9fi</t>
  </si>
  <si>
    <t>2ddM8JCAfgsJ6XIpNQ4YlB</t>
  </si>
  <si>
    <t>3pWWykIIFsUqAuGZz91cXj</t>
  </si>
  <si>
    <t>All workers earn at least the national minimum wage and/or the collective bargain agreement wage within regular working hours.</t>
  </si>
  <si>
    <t>58sS7MtoECTG35l8qMrepE</t>
  </si>
  <si>
    <t>When worker wages are calculated per piece, quota, or unit, this system shall record that minimum wage and/or the collective bargaining agreement wage is obtained within regular working hours.
All workers, regardless of their gender, citizenship, or migrant status, shall receive the same remuneration for equal jobs and qualification even when remuneration is above minimum wage.
The assessor shall check the number of regular hours (not including overtime) and minimum wage. 
For agency or subcontracted workers, the assessor shall verify information on terms of employment with workers, where possible. If non-compliance is found, the producer shall document each instance, including corrective steps taken.</t>
  </si>
  <si>
    <t>7L9M3vUuHtx6WK7TuILq92</t>
  </si>
  <si>
    <t>6lX70iaOqs2UD0t15yCR2M</t>
  </si>
  <si>
    <t>Wages, payments, number of hours, government social security/pension contributions, and payroll taxes in the pay slip comply with the employment terms and conditions, with national labor regulations, and/or with collective bargaining agreements.</t>
  </si>
  <si>
    <t>6sjIqNv3m8KGcLTGwsOjx</t>
  </si>
  <si>
    <t>The assessor shall check the following information in the sample pay slips: 
1. Social security payments/pension contributions
2. Payroll taxes
3. Wages/payments (at least minimum wage)
Compliance shall require all items to be correct (verification in pay slips and agreement with terms documents and labor regulations) following the document sampling rules.</t>
  </si>
  <si>
    <t>2AU0Rll1ZV8PPz420O78db</t>
  </si>
  <si>
    <t>3b3bJQgGv9yWn4HCGULu5l</t>
  </si>
  <si>
    <t>Pay slips or registers show the amount of working time (including overtime) or harvest amount and the wages and/or overtime paid.</t>
  </si>
  <si>
    <t>1yyLfx5DGUUNPS6Oer6dGM</t>
  </si>
  <si>
    <t xml:space="preserve">Compliance with this P&amp;C shall require all of the following proven by evidence:
1. Amount paid for regular time and overtime 
2. Regular working time/harvest amount/any other figure used for payment calculation
3. Summary of overtime hours on top of regular working time
Written pay slips shall be maintained for all current workers and available upon request for the pay period concerned each time that workers are paid.
For agency or subcontracted workers, the direct employer shall provide the producer with a copy of a sample pay slip to be kept for assessment purposes.
</t>
  </si>
  <si>
    <t>7JadSCojAvDNLSHK26BiXc</t>
  </si>
  <si>
    <t>5XAIabIJ3Z0wIVsLjkfWB9</t>
  </si>
  <si>
    <t>The record of payment information is accessible to current workers and kept on file for at least 24 months.</t>
  </si>
  <si>
    <t>42bpAYiw0T5u6Blr1AnAtH</t>
  </si>
  <si>
    <t xml:space="preserve">The term “accessible” shall require that the worker can look at the personal payment information at the production site, or that it is provided by the producer when requested.
</t>
  </si>
  <si>
    <t>bxrVXJ4xWVl7PtHasGENb</t>
  </si>
  <si>
    <t>7hjy92CxnhjoqfUf0sxpPm</t>
  </si>
  <si>
    <t>7m7zUTuICtjczfkYUdJXwn</t>
  </si>
  <si>
    <t>The workers are notified about when payments are made.</t>
  </si>
  <si>
    <t>6BjUaPyZvK0TyNyyc48QdU</t>
  </si>
  <si>
    <t xml:space="preserve">The term “notified” shall include the producer making general announcements that payments will be made, and there shall be information in the common rest areas of workers, email, telephone messages, etc., in the predominant language(s) of the workforce and/or pictograms.
</t>
  </si>
  <si>
    <t>5FB5ql1VFtEHzacW0dkEyh</t>
  </si>
  <si>
    <t>2ei0h3pa667OEDeDlkAUuQ</t>
  </si>
  <si>
    <t>Payments to workers are made in accordance with the worker terms and conditions documents.</t>
  </si>
  <si>
    <t>3W36tg4VktZzky4oWnQjsZ</t>
  </si>
  <si>
    <t xml:space="preserve">Records of payments correspond with the terms of employment on:
- Dates/Intervals of payments
- Type of payment notification used (e.g., text message, email, announcement, etc.)
- Amount of payments
- Method of payments (e.g., bank transfer, cash, etc.)
For agencies or subcontracted labor, the worker’s commercial contract shall indicate summary information of subcontracted labor payment details.
</t>
  </si>
  <si>
    <t>71T3wYvAOGC3A8C3dBPDXd</t>
  </si>
  <si>
    <t>gGrvSUVd7wAWO9JfHv1JM</t>
  </si>
  <si>
    <t>The employment terms and conditions document together with other relevant documents of the workers hired during the previous and current production cycles are accessible to workers.</t>
  </si>
  <si>
    <t>44FJzavqbnXcpxOLlxwMlh</t>
  </si>
  <si>
    <t xml:space="preserve">Compliance with this P&amp;C shall require:
- Availability of the copies at assessment
- Access of the current workers to the information at any time during the work schedule
For subcontracted labor, the register of workers and the direct employer’s document declaring compliance with the producer’s human rights policy shall be available at the production site. </t>
  </si>
  <si>
    <t>19R27icHjrePmOqhbMVB4F</t>
  </si>
  <si>
    <t>2uY4AAajOUzuQYK0i5HEJS</t>
  </si>
  <si>
    <t>25MNpB9m1EYBC4nV42aB02</t>
  </si>
  <si>
    <t xml:space="preserve">Changes to the employment terms document have been recorded, communicated, and accepted by the worker. </t>
  </si>
  <si>
    <t>3AEAyTYKTm2Q5VbyJPXA4w</t>
  </si>
  <si>
    <t>The term “changes” shall cover any modification to the original terms including period of employment, contract type (i.e., permanent, period or day laborer, etc.), wages, working hours, breaks, and the basic job description.
The term “communicated” shall require documental evidence of agreement to all changes, e.g., document change is signed and dated by the worker, annex with a summary of changes with dates and with the worker’s signature and date.
The term “recorded” shall require all changes to be included in the employment terms document or other documents accessible to the worker.
For subcontractors, the direct employer shall communicate any changes during the term of the commercial contract to the producer. If there is no communication of changes or if there is incomplete communication, these are considered non-compliances. If non-compliance is found by the producer, the producer shall document each instance including corrective steps taken.
If there is evidence of no changes from workers or subcontracted labor, compliance with this P&amp;C has been achieved.</t>
  </si>
  <si>
    <t>OUJXQZSzOeFdIhal7ZoXx</t>
  </si>
  <si>
    <t>4pN1BICGnkEbcCuUSVhhzQ</t>
  </si>
  <si>
    <t>The employment terms and conditions in the document comply with national legislation and collective bargaining agreements.</t>
  </si>
  <si>
    <t>6jVr5ejqZoc0zqn0vByYuX</t>
  </si>
  <si>
    <t xml:space="preserve">For subcontractors, the direct employer terms and conditions shall comply with the national laws independent of the place of hiring or nationality of the workers, and the producer shall be provided with a summary of those terms to be checked. </t>
  </si>
  <si>
    <t>5nVsN512P1ihIAlGnEShZx</t>
  </si>
  <si>
    <t>2osrxWKrJ6rgdbIvNRYc66</t>
  </si>
  <si>
    <t>The employment terms and conditions documents include up-to-date information on the period of employment, contract type, a basic job description, wages, payments, working hours, breaks, holidays, and information on maternity or sick leave applicable by law.</t>
  </si>
  <si>
    <t>3In9SO1LvyV4rky1ZWUNYm</t>
  </si>
  <si>
    <t xml:space="preserve">The term ‘up to date’ shall require a record of employment changes (changes in hours, type of activity, wages, location, housing, transport, basic information on holidays and maternity leave rights or sick leave, etc.) that will apply.
If the worker lives in on-site housing arrangements, the document shall clearly indicate the weekly days off and/or weekly work shifts.
The term ‘contract type’ shall refer to the distinction between permanent, seasonal, period or day laborer, or subcontracted employment.
The term ‘wages’ shall require including a clear calculation of wages (i.e., inclusive of new forms of shift work, average of hours worked, flex-time arrangements, compressed work weeks, on-call work, along with extended or even 24/7 availability), and final rate to be paid shall also be included in the employment terms and conditions.
For subcontracted labor, the direct subcontractor employer shall provide a summary (document) of the terms of employment. Information considered confidential shall be described in general terms (i.e., wages or bonuses shall be described as hourly rates or at least indicating payment of the minimum wage). </t>
  </si>
  <si>
    <t>7vh4rzn69GDVBFTuIYGSFw</t>
  </si>
  <si>
    <t>6KM1RjCbeVlgTJCOIAUPpj</t>
  </si>
  <si>
    <t>Information on the worker’s full name, nationality, and date of birth is verified by the employer before hiring and has been correctly included in the worker’s terms and conditions documents.</t>
  </si>
  <si>
    <t>7uFARiArDWVaYTqBEaSPrc</t>
  </si>
  <si>
    <t>There shall be a verification process or method for the information included in the workers’ terms and conditions documents (e.g., check of worker ID, working permit, working registration card, trade union membership card, etc., with a copy kept on file) to verify the information for all workers, including very short-term workers. 
For subcontracted labor, the information shall be included in the register (list of those working at the producer’s site) provided to the assessor.</t>
  </si>
  <si>
    <t>nLQp6Z2dA0ba8MNAiLJ6s</t>
  </si>
  <si>
    <t>GRWzi8M3UZSjXjuKRAfLl</t>
  </si>
  <si>
    <t>For each worker, a document with the employment terms and conditions is available and has existed from the moment the employment relationship started.</t>
  </si>
  <si>
    <t>aG4IkGjVktLagzsOyXmZb</t>
  </si>
  <si>
    <t>The term ‘document with the employment terms and conditions’ shall indicate a record in writing, such as a contract, letter of employment, short agreements, or any other type of record that provides details of the employment term agreements. The evidence may consist of several documents with the information.
For compliance, it is required that:
- Documents shall be understood by workers (i.e., available in the predominant language(s) of the workforce, or with proof showing that workers understood the document).
- The worker shall have a copy and/or these documents shall be accessible.
- Documents shall include a date of acceptance of the agreement and the employment starting date.
- If written, the agreement shall be signed and dated by the worker.
For subcontracted labor, there shall be a document from the producer for subcontractors and/or employment agency workers instructing the subcontracted laborer about the scope and conditions of the work, detailing the (applicable) information. This document shall be available in the predominant language(s) of the subcontracted workforce and/or pictograms. 
The direct employer (subcontractor) shall provide the producer with a summary (document) of the terms of employment used. Information considered confidential shall be described in general terms (e.g., wages or bonuses shall be described as hourly rates or at least indicating the minimum wage payment). 
There shall be a terms and conditions document if prison labor is used.
There shall be separate terms and conditions documents when family members or workers are also hired.</t>
  </si>
  <si>
    <t>1QXyVfdBIBo1vUMDJvmkto</t>
  </si>
  <si>
    <t>FBRz4a7QQMCZLXjLRXikT</t>
  </si>
  <si>
    <t>All contracted employment agencies and labor subcontractors are legally authorized to operate and/or registered with labor authorities when such registration exists.</t>
  </si>
  <si>
    <t>1JszLHsWpyi86eozDyPLOe</t>
  </si>
  <si>
    <t>The term ‘contracted’ shall include all organizations used by the producer during the year before (or since the last) assessment.
The term ‘registration’ includes basic legal permits and official business registration from government authorities to operate as a legal entity, individual subcontractor, or business. The producer shall have in place a verification process or method for checking the registration of employment agencies and subcontractors used (e.g., checking the license, business registration, permits, and registration documents where available, etc.).
The producer shall keep copies of the verification resources (e.g., documents, copies, certification, etc.).</t>
  </si>
  <si>
    <t>wBEPtgHvVdAw5AnSADfam</t>
  </si>
  <si>
    <t>25rcWgjqWGERt1IfXa5ph4</t>
  </si>
  <si>
    <t>All workers have entered work voluntarily and freely: 
- Without being pressured, forced, or intimidated
- Without being required to pay (directly or indirectly) a fee or related cost for being recruited, or making monetary deposits, financial guarantees, or deposits of personal possessions to be employed
- Understanding and freely agreeing to the employment terms and conditions document</t>
  </si>
  <si>
    <t>4ff7OgPhUZQJO7PXKCbReW</t>
  </si>
  <si>
    <t xml:space="preserve">Details of the hiring procedure (documental or verbal) at the site shall be provided indicating when the acceptance of work happens and by whom. 
If prison labor is used, there shall be evidence that all labor was performed voluntarily, i.e., each worker shall receive and sign a standardized consent form from the producer indicating that they agree to work. The form shall indicate the wages and conditions of work. The producer shall offer working conditions similar to working outside the prison.
If family members of the worker have been hired, the assessor shall check that the family members (worker’s spouse, children, or any other family members) have been separately and voluntarily contracted.
The term ‘debt bondage’ shall refer to a debt which can never be paid due to the conditions, terms, and circumstances of the debt.
In the case of subcontracted labor, where legislation allows subcontractors to charge fees, these may not lead to situations of forced or compulsory labor (i.e., debt bondage or forced labor), and the producer shall request documental information directly from the direct employer and their subcontracted labor about this P&amp;C. If non-compliance is found, the producer shall document each instance and the corrective steps taken. </t>
  </si>
  <si>
    <t>1UsFNQjqnI4NREyezoXBqD</t>
  </si>
  <si>
    <t>3q3kli8UHF9aPoV3aJLY4k</t>
  </si>
  <si>
    <t xml:space="preserve">All workers are legally eligible to work at the production site and on the activities assigned.  </t>
  </si>
  <si>
    <t>781bau86BzU3yuv5hyY5xT</t>
  </si>
  <si>
    <t xml:space="preserve">For each worker, the producer shall have information on their legal eligibility to work and a verification process or method to assess this eligibility including, e.g., working permits (when required for nonnationals), legal minimum age of employment (for young workers), parental consent for workers at legal minimum age of employment (when required by law), residency permits, working cards, or other documents with relevant information. 
For family farms without hired workers, “workers” shall refer to core family members working on the farm. 
Any ID, permit, or document to verify this condition shall always be returned to the worker immediately. 
For subcontracted agricultural labor, the producer shall have requested a list of workers indicating that each worker’s eligibility was checked by the direct employer (e.g., by permit, by passport, by ID, etc.). </t>
  </si>
  <si>
    <t>79P2YlIaBbTYuLX5kn7gmT</t>
  </si>
  <si>
    <t>2SxOoVWbEHQ7FM1i5S9QFS</t>
  </si>
  <si>
    <t xml:space="preserve">Taking into consideration any differences between national and local legislation and GRASP, the producer always applies the higher level of protection to workers. </t>
  </si>
  <si>
    <t>4LPi7CwE8zLUSKO5fk4tUp</t>
  </si>
  <si>
    <t>The term ‘higher level of protection’ shall refer to the regulation which provides better protection or benefits to the worker.</t>
  </si>
  <si>
    <t>seSMMRr8dVZQE1tIIM2oM</t>
  </si>
  <si>
    <t>2eqj1B1ZG1aYK9JZ0Yoe4U</t>
  </si>
  <si>
    <t>4jQTYyJXbzmV6xSxxzGP0I</t>
  </si>
  <si>
    <t>The workers and the worker representation are provided with easy-to-understand and up-to-date information on minimum wage, working hours, breaks, freedom of association, holidays, labor unions, and local labor authorities contacts.</t>
  </si>
  <si>
    <t>WQ9BQuiuLrGvLNnIfvVvy</t>
  </si>
  <si>
    <t>The information shall also be available to all subcontracted labor.
The term ‘easy-to-understand’ shall require that accessibility and instruction to access is provided if needed. E.g., if access is provided electronically, a device such as a computer shall be always connected and available, and workers shall have received instructions on how to operate the device. If written information such as NIGs or pictogram information is displayed, the information shall be available in the predominant language(s) of the workforce.
The term ‘up-to-date’ shall require that information is from the latest valid and applicable regulation on the topics of the criteria.</t>
  </si>
  <si>
    <t>7geNs0j1gKJkrzJeivUc5B</t>
  </si>
  <si>
    <t>6rWTDm2B11EWOf3FyZBjgv</t>
  </si>
  <si>
    <t>The human rights policy is reviewed every three years, or when there is a change to labor legislation, or a change in GRASP, whichever occurs soonest.</t>
  </si>
  <si>
    <t>7qo9ScmLbiuqZWchSZc6FE</t>
  </si>
  <si>
    <t>For review every three years, the assessor shall check if changes to the labor legislation regulating the policies in the producer’s human rights policy have occurred.
For revision after a GRASP NIG update, the assessor shall check for changes in the NIG that affect the producer’s human rights policies.
For Option 2 producer groups, the contents shall be reviewed at QMS level every three years, or earlier if necessary.</t>
  </si>
  <si>
    <t>1I2lvoMa3TWCWbPOI8a06k</t>
  </si>
  <si>
    <t>3Rs2Dj2WgixuxQPcmqboej</t>
  </si>
  <si>
    <t>All supervisory staff is informed about the contents of the human rights policy.</t>
  </si>
  <si>
    <t>5ysbmOIvkCfEmNHBBO2Hmr</t>
  </si>
  <si>
    <t xml:space="preserve">The term ‘informed’ shall require that, e.g., all management staff are provided with a copy of the human rights policy, or an explanation of the human rights policy is included in the induction process of any new management staff member.
The term ‘contents’ shall involve, e.g., an explanation of the different rights included and an explanation of the complaint process to denounce any violation to those rights.
The term ‘supervisory staff’ shall refer to any staff member in contact with workers or with supervising duties at the site (i.e., foreman, manager, crew supervisor, etc.). If the producer does not have such staff, the producer shall have knowledge of the GRASP criteria on this topic. 
If a producer operates only with subcontracted labor, a management GRASP liaison shall be informed. </t>
  </si>
  <si>
    <t>5QYYzcS5RynnmhMFO3IxSb</t>
  </si>
  <si>
    <t>WgCSRf9tJbw8j93staCwY</t>
  </si>
  <si>
    <t xml:space="preserve">The producer has and complies with a policy on the protection of human rights, acknowledging the rights in the ILO Core Labour Conventions and against any form of forced labor, corruption, corporal punishment, harassment or abuse, and discrimination and supporting good labor conditions, social practices, and human rights for all workers. </t>
  </si>
  <si>
    <t>5NIkDzNkRiD93rSotN7DdE</t>
  </si>
  <si>
    <t xml:space="preserve">The producer’s human rights policy shall indicate that, at minimum: 
1. The producer follows all local laws and regulations. 
2. The producer respects the workers’ rights included in the ILO Core Labour Conventions. 
3. The producer commits to respecting human rights as indicated in the UN Guiding Principles on Business and Human Rights. 
4. The producer avoids and does not engage in, support, or tolerate discrimination in employment practices. 
5. The producer does not support or tolerate the use of or threats of corporal punishment, mental or physical coercion, bullying, harassment, or abuse of any kind. 
6. The producer checks that no worker is held in debt bondage or forced to work for an employer, labor recruiter, or other entity to pay off debt. 
7. The producer prohibits any involvement in any act of corruption, extortion, embezzlement, as well as in any form of bribery, whether directly or indirectly. 
For family farms without hired workers, “workers” shall refer to core family members working on the farm. 
- The policy’s acknowledgement of the rights included in the ILO Core Labour Conventions shall explicitly include the following conventions and their accompanying recommendations (even if they have not been ratified by the government): 29 and 105 and Recommendation 35 (Forced and Bonded Labor), 87 (Freedom of Association), 98 (Right to Organize and Collective Bargaining), 100 and 111 and Recommendations 90 and 111 (Equal Remuneration for Male and Female Workers for Work of Equal Value; Discrimination in Employment and Occupation), 138 and Recommendation 146 (Minimum Age), 182 and Recommendation 190 (Worst Forms of Child Labor), 81 (Labor Inspection), 122 (Employment Policy). 
- The policy shall demonstrate an understanding that the UN Guiding Principles on Business and Human Rights refer to dignity, fairness, equality, respect, and independence. 
- The policy shall entitle any worker to file complaints on any violation of this declaration using a confidential complaint process without fear of retaliation and have those complaints resolved in a timely manner. 
- After communicating this policy, the producer shall expect full compliance with the same commitments from any agriculture labor subcontractor while being a business partner. 
- The producer shall accept that if a GRASP assessment verification shows any violation of this policy, this shall be considered a non-compliance with this P&amp;C. </t>
  </si>
  <si>
    <t>5zn5rvPKBMqVZFwtGJoNJG</t>
  </si>
  <si>
    <t>19tlMWQaskVqc3GBA8bzlH</t>
  </si>
  <si>
    <t>The producer shall endeavor to resolve a complaint while the worker is under their employment, in a timely manner and proportionately to the nature of the complaint made.”</t>
  </si>
  <si>
    <t>34GIR8ZyNqsEx2O0xq6wnQ</t>
  </si>
  <si>
    <t>The term “resolved” shall indicate a positive or negative answer, or no resolution with explanation of why there was no resolution. This requirement includes the complaints from subcontracted labor within the scope of the commercial contract.
When complaints are anonymous, the answer shall be included as a general notice posted on workers notice boards or places without reference to any worker/subcontracted worker.
For subcontracted labor complaints outside of the commercial contract (sole responsibility of the direct employer), the resolution shall provide the subcontracted worker with information on the legal and official resources for denouncing rights violations (e.g., minimum wage paid by subcontractor and not the producer).
The term “timely manner” shall require complaints to be resolved: For hired labor, in general at most 30 days after filing or before the last day of employment (if this is less than 30 days after filing). For subcontracted workers, 30 days after filing or before the last day of the contract (if this is less than 30 days after filing).
If a complaint cannot be resolved during the time indicated, the reason for late resolution and evidence of resolution notification shall be documented for assessor review. Examples of documentation include proof that the resolution was included with the last paycheck, mailed within 30 days, or that no resolution was possible and the worker was notified of this.
If there is worker representation, the producer shall notify the representative(s) about the complaints and outcomes.</t>
  </si>
  <si>
    <t>6uSpDnR3yQ5uar8BBVrZrv</t>
  </si>
  <si>
    <t>6cMdTFv9q25nifzYJ7h11b</t>
  </si>
  <si>
    <t>The worker representation has been instructed on how to use the process on behalf of other workers on the rights included in the producer’s human rights policies.</t>
  </si>
  <si>
    <t>4OpE10UmEqeeha2XAYmaFt</t>
  </si>
  <si>
    <t>The term “instructed on” shall require describing to the worker representation how to use the process on behalf of the workers.
The worker representation shall be made aware that the worker must authorize the worker representation to file a complaint on their behalf.
The worker representation shall be made aware of the obligation to keep all the information confidential. 
If applicable, a document of the worker’s consent to have the worker representation act on their behalf shall be filed. When this representation is requested by the worker to protect the anonymity of the complainant, the process shall respect the request and continue without affecting the outcome.
Where workers decide not to have a form of representation, workers shall be allowed to request help from other fellow workers. In these cases, the management GRASP liaison shall provide the information to the worker, person, or organization (independent from the producer) selected to support them in filing the complaint.</t>
  </si>
  <si>
    <t>6NzSDV2IsFOtacEOaj13Gl</t>
  </si>
  <si>
    <t>54Uf16WN5JQGUYNFhBMfZy</t>
  </si>
  <si>
    <t>The complaint process is implemented and appropriate to the number and type of workers for filing complaints in person, anonymously, or through the worker representation.</t>
  </si>
  <si>
    <t>2Jib05e3hqYWR7CCJYGZHq</t>
  </si>
  <si>
    <t>The term “implemented” shall require that the process be available in the predominant language(s) of the workforce and/or pictograms (especially for workers who cannot read), e.g., farm sign boards, handouts given directly to workers/subcontractors (evidence of accessibility of handouts shall be presented).
The process shall indicate how and where to file the complaint information, time for resolution, who will answer, and a clear statement that the process will be confidential without prejudice to workers’ right to go to court and that there is no retaliation or penalty for using the process.
Subcontracted labor shall have access to the complaint process. Their complaints can be 1) within the scope of the commercial contract (e.g., conditions or hours of work at the production site are not as indicated) or 2) outside of the scope of the commercial contract (e.g., direct employer does not provide good housing accommodation).
The term “appropriate” shall require that the process provide any worker with possibilities to file and get an answer to the complaint in an appropriate time and in a confidential form. For short-term workers, the process shall provide shorter resolution times. 
Where personal conversations/meetings are an option for immediately resolving complaints, the meeting/conversation shall be conducted in a language understood by the worker and shall be documented.</t>
  </si>
  <si>
    <t>5m0BI5wZuoNOyDPYCiX3Xe</t>
  </si>
  <si>
    <t>1St7JSTQzuOK8pDfpSqren</t>
  </si>
  <si>
    <t>A confidential complaint process is available to be used by all workers free of any retaliation or penalty.</t>
  </si>
  <si>
    <t>2Y89jXJxqd2ySM9aQb12HR</t>
  </si>
  <si>
    <t>The process shall be simple and available to all hired and/or subcontracted labor.
The process shall be available in the predominant language(s) of the workforce and/or pictograms.
The process shall also cover verbal complaints that can be sorted out immediately with a personal conversation/meeting conducted in a language understood by the worker.</t>
  </si>
  <si>
    <t>504jxiMLX4m1KEs5eytNfX</t>
  </si>
  <si>
    <t>6FhBRrQNwhrndMfhzghGtx</t>
  </si>
  <si>
    <t>Workers, their representation, and the producer hold monthly gatherings on issues related to GRASP during the time with the highest presence of workers.</t>
  </si>
  <si>
    <t>2fiG6REnTeV2qODiKZWqcb</t>
  </si>
  <si>
    <t>The term “highest presence” of workers shall require that the gatherings take place during the most recent peak season or harvest period. If most workers are not present at those times, the gatherings shall take place at least once during the time when the highest number of workers is present during activities registered under IFA.
If the highest presence of workers occurs during seven weeks or less, compliance with the requirement for monthly meetings can be met with one meeting during the seven weeks.
For a management GRASP liaison, workers shall meet monthly with the management liaison.
Gatherings may take the form of meetings or quick conversations where information is exchanged, provided workers can speak/ask freely. As conditions allow that the gatherings can take place in a single group, smaller groups, or one-to-one sessions.
Discussion of issues related to GRASP shall include at least:
- Information on schedules, wages, changes in labor conditions, and any other working condition of interest to the workers
- Information on the producer’s human rights policy
- The importance of the complaint process and how to use it 
- Important local contacts (e.g., governmental labor office or local labor authorities, local trade unions, ombudspersons, etc.)</t>
  </si>
  <si>
    <t>hQNd2uxITz3h9L5NA0Esq</t>
  </si>
  <si>
    <t>6p9JXzwRhZyGTbr6ztZQwa</t>
  </si>
  <si>
    <t>3MXZP1VwkLT3juIFP6EvcL</t>
  </si>
  <si>
    <t>The worker representation/management liaison has been instructed on their role, duties, and rights within GRASP.</t>
  </si>
  <si>
    <t>pOaGoZ7wijPTluwyRI4IK</t>
  </si>
  <si>
    <t>The main role, duties, and rights shall include providing information on the complaint process to all workers, meeting with workers, sharing information from management, and facilitating contact with the different labor unions accessible to the workers and contact with the local labor authorities.</t>
  </si>
  <si>
    <t>01v2H3qr0AtPFmXMU5RXew</t>
  </si>
  <si>
    <t>2MhuSThzG46eVvl2jJWv99</t>
  </si>
  <si>
    <t xml:space="preserve">The producer ensures that worker representation is decided during the time with the highest presence of workers at the farm. </t>
  </si>
  <si>
    <t>1xqXiA5gl21B0j3OvMQZoH</t>
  </si>
  <si>
    <t>The term ‘highest presence’ shall require that the decision process take place during the most recent peak season or harvest period. If most workers are not present at those times, the decision process shall at least take place during the time when the highest number of workers is present during activities registered under GLOBALG.A.P. Integrated Farm Assurance (IFA).
The phrase ‘the producer ensures’ shall cover, e.g., providing guidance, motivating workers, facilitating time and place during working hours, providing information on the role of representation, offering breaks without payment reduction, granting paid working time to participate in the meetings.</t>
  </si>
  <si>
    <t>3vKz1XeHl2F8VNaaUrDMUl</t>
  </si>
  <si>
    <t>lnnZx59PwPPdnKRvf2K0t</t>
  </si>
  <si>
    <t xml:space="preserve">After the workers reach a decision on the representation, the composition and type of the worker representation is communicated by management to the current workers. </t>
  </si>
  <si>
    <t>7iMvTJuO02Rdu32DXhBhZW</t>
  </si>
  <si>
    <t xml:space="preserve">The term ‘communicated’ shall require that information is always available in the predominant language(s) of the workforce and/or pictograms (especially for workers who cannot read), e.g., farm sign boards, handouts given directly to workers/subcontractors (evidence of accessibility of handouts shall be presented).
Information to be communicated shall include names and whereabouts during working hours of the worker representation.
Where applicable, the producer shall communicate the name and contact of the management GRASP liaison.
If a producer operates only with subcontracted labor, a management GRASP liaison shall be designated. </t>
  </si>
  <si>
    <t>6rtaRMxnDqpmX3MNNT0YX4</t>
  </si>
  <si>
    <t>51LmLBT68buODb478dP2UE</t>
  </si>
  <si>
    <t>Current workers have decided on appropriate representation to help assess, communicate, and monitor their interests before the producer.</t>
  </si>
  <si>
    <t>6m8fp9emVthqKIDuRZa30q</t>
  </si>
  <si>
    <t>Possible types of decision: 
1. Using the same form of representation as in the previous production cycle
2. Using the representative(s) of a trade union organization representing workers, works councils, or collective organizations (if legally possible)
3. Using a newly chosen form of representation
4. Deciding not to have collective representation
The representation can be: 
- A person or group of persons
- A representative of a collective labor organization legally active at the farm: A trade union representative, a delegate, work councils, or any other form operating legally.
- Any other form that provides opportunity to the workers to raise their voice (i.e., a documented, regularly repeated meeting organized and led by the workers to discuss issues) 
- A management GRASP liaison: 
a. 	If a producer only operates with subcontracted labor or 
b. 	If workers decide against all of the options above and individually self-represent before management, or
c. 	If workers of producers with five or fewer workers during a production year decide not to have a collective representation, a written declaration shall be provided by the workers, and the producer (or supervisory staff) shall take the role of the GRASP liaison.
The representation is appropriate if
- the decision has taken place in the ongoing year or production period and
- it consists of workers currently hired and present at the farm.</t>
  </si>
  <si>
    <t>3uaA6l6inUWdqT3f4hmHAE</t>
  </si>
  <si>
    <t>2PBRLEVXcGCQsEq0bfWyBR</t>
  </si>
  <si>
    <t>If the right to freedom of association and collective bargaining is absent, restricted, or denied under local law, the producer allows alternative forms of independent worker representation and negotiation that is free of employer control.</t>
  </si>
  <si>
    <t>1o4ipagm2j86vbWnQ1M7Gc</t>
  </si>
  <si>
    <t>G4</t>
  </si>
  <si>
    <t>5ENZaiOqq7tLU0hORsaYuz</t>
  </si>
  <si>
    <t xml:space="preserve">Effective corrective actions are taken to address all non-compliant Major Musts and at least a percentage of Minor Musts detected during the self-assessment/internal GRASP assessment. </t>
  </si>
  <si>
    <t>3V7AMRflAYt0XyutnqIri9</t>
  </si>
  <si>
    <t xml:space="preserve">Before or at the beginning of the assessment, any corrective actions shall be documented. 
The assessor shall include comments in the assessment report wherever deviations are found between the current assessment and the self-assessment/internal GRASP assessment. 
</t>
  </si>
  <si>
    <t>538rGD6MQerNMNSCfcYCp7</t>
  </si>
  <si>
    <t>4lVHcGLPT4btdMvIq4YwsF</t>
  </si>
  <si>
    <t>G1</t>
  </si>
  <si>
    <t>4PfToMuI0tVWknFcO19tiI</t>
  </si>
  <si>
    <t>The producer informs the workers of the GRASP assessment and its scope at least two working days before the date of assessment.</t>
  </si>
  <si>
    <t>4TkA3K053g7gaDhDkDuHGP</t>
  </si>
  <si>
    <t xml:space="preserve">The term “inform” shall require the producer to include reference to the key areas of the standards.
The term “GRASP scope” shall require the producer to provide workers with/remind workers of where to access the producer’s human rights policy and/or NIG. These requirements shall also cover any subcontracted labor. For family farms without hired workers, “workers” shall refer to core family members working on the farm.
Exception: For unannounced assessments, this P&amp;C shall be considered compliant. 
</t>
  </si>
  <si>
    <t>7yA7XRnr1WZ1iZgqnC9ZCF</t>
  </si>
  <si>
    <t>G2</t>
  </si>
  <si>
    <t>3v4uNV1CAQAwCUozMu9KPq</t>
  </si>
  <si>
    <t>The producer provides a register of any/all workers hired and those present on the date of the assessment.</t>
  </si>
  <si>
    <t>6FP9A4L3N4CfzmAaBjg19c</t>
  </si>
  <si>
    <t xml:space="preserve">The register is only a reference to be used by the assessor and not to be kept. Once the assessment is completed, the assessor shall return the register to the producer without keeping copies.
The register shall include all workers of the current (calendar/seasonal) year or at least those hired since the last assessment. Use of subcontracted labor, prison labor, and/or family labor shall be clearly indicated. For family farms without hired workers, “workers” shall refer to core family members working on the farm.
</t>
  </si>
  <si>
    <t>7lTZOj0V0Ao8cJAdaJGgd5</t>
  </si>
  <si>
    <t>G3</t>
  </si>
  <si>
    <t>5aTQsM5I6XdOuaUfKgJCE2</t>
  </si>
  <si>
    <t xml:space="preserve">The producer/producer group completes a minimum of one self-assessment/internal GRASP assessment annually. </t>
  </si>
  <si>
    <t>2t0EEnWGVWLnMDU2TktWAl</t>
  </si>
  <si>
    <t>There shall be documented evidence available that a self-assessment/an internal GRASP assessment has been completed under the responsibility of the producer/producer group (this may be carried out by a person other than the producer). The self-assessment/internal GRASP assessment shall have been completed before the CB external assessment and during the time with the highest presence of workers at the farm and when agricultural activities are taking place. For family farms without hired workers, “workers” shall refer to core family members working on the farm.</t>
  </si>
  <si>
    <t>All Sections</t>
  </si>
  <si>
    <t>Unique Sections</t>
  </si>
  <si>
    <t>Unique Subsections</t>
  </si>
  <si>
    <t>Section:Subsection</t>
  </si>
  <si>
    <t>Section GUID</t>
  </si>
  <si>
    <t>Subsection GUID</t>
  </si>
  <si>
    <t>Title</t>
  </si>
  <si>
    <t>S Order</t>
  </si>
  <si>
    <t>SS Order</t>
  </si>
  <si>
    <t>Schon da?</t>
  </si>
  <si>
    <t>3YIgWsy9P8ND3BJPQGnD0j</t>
  </si>
  <si>
    <t xml:space="preserve">FO 01 MANAGEMENT </t>
  </si>
  <si>
    <t>5mUWYvmAcBFoyUbNbMwBFm1DSOMfBwEJ7NMTIzs3yO1i</t>
  </si>
  <si>
    <t>Gje6Vs9erIFxkUciUvJH4</t>
  </si>
  <si>
    <t>5S3hhH4brQmFX28p961rB1</t>
  </si>
  <si>
    <t>AQUACULTURE:  Finfish, crustaceans, molluscs, seaweed</t>
  </si>
  <si>
    <t xml:space="preserve">The standard applies to all stages of the aquatic species for all systems used in aquaculture.
Presently, the term “farmed aquatic species” within the standard refers to all species mentioned in the GLOBALG.A.P. product list published on the GLOBALG.A.P. website. This product list is extended for species based on demand and under consideration of brood stock origin. The term “farmed aquatic species” refers to finfish, crustaceans, molluscs, and macro-algae (seaweed) and depending on the criteria may apply exclusively to some of the groups. </t>
  </si>
  <si>
    <t>6Rm0QwTMNW6kK0eTQrJkhZ78fF8J8n8uDPsOxFl12Alc</t>
  </si>
  <si>
    <t>6FdWPU4oDWbSzvdyOZoYoB</t>
  </si>
  <si>
    <t>1bKgax0qDr1kdS45vRoOYL</t>
  </si>
  <si>
    <t>HOP 01 INTERNAL DOCUMENTATION</t>
  </si>
  <si>
    <t>7rjim934yL9ogfLKGg1C6w7mjSidGuWy0Ls8TvSUsTPI</t>
  </si>
  <si>
    <t>5UQeS9ZpTZ73bWl747qvBc</t>
  </si>
  <si>
    <t>GENERAL</t>
  </si>
  <si>
    <t>1bKgax0qDr1kdS45vRoOYL5TvyR0UgB0EOmnMkFaZftX</t>
  </si>
  <si>
    <t>58YIZdoFmkYixB4J9NtgtD</t>
  </si>
  <si>
    <t>1NXB83vWchkgtYCMUnCsww</t>
  </si>
  <si>
    <t>QMS  01 Legality and administration</t>
  </si>
  <si>
    <t>4wZVGrd3Y6MNXGOUDdx8aE5TvyR0UgB0EOmnMkFaZftX</t>
  </si>
  <si>
    <t>1yWMo0Q80qUQDJqsf2LkXE</t>
  </si>
  <si>
    <t>3htAhHdPv9OtsLHNNhtZxH</t>
  </si>
  <si>
    <t>AQ 01 SITE HISTORY AND SITE MANAGEMENT</t>
  </si>
  <si>
    <t>One of the key features of sustainable farming is the continuous integration of site-specific knowledge and practical experience into future management planning and practices. This section is intended to ensure that the land, buildings, and other facilities which constitute the farm, are properly legally managed to ensure food safety and sustainability.</t>
  </si>
  <si>
    <t>3jlC57moeRajaaQIIaDd205TvyR0UgB0EOmnMkFaZftX</t>
  </si>
  <si>
    <t>4qbSjlziUqnQJwKT4sdkb1</t>
  </si>
  <si>
    <t>76Up1Jlz2ogKdKXUH1J3L</t>
  </si>
  <si>
    <t>FV 01 INTERNAL DOCUMENTATION</t>
  </si>
  <si>
    <t>1Lf9FHKch0eiLXJIpNhkap5TvyR0UgB0EOmnMkFaZftX</t>
  </si>
  <si>
    <t>7Im0gZuPu0LHTMAIaQXrVq</t>
  </si>
  <si>
    <t>6vK5KBcIFJbIyxl3B3ekIp</t>
  </si>
  <si>
    <t>FO 01 MANAGEMENT</t>
  </si>
  <si>
    <t>2bWjTJm7YGHjn0xzK8lmrx5TvyR0UgB0EOmnMkFaZftX</t>
  </si>
  <si>
    <t>2rxdA3gpl0PXbrvpZ0BtCg</t>
  </si>
  <si>
    <t>4wZVGrd3Y6MNXGOUDdx8aE</t>
  </si>
  <si>
    <t>HOP 02 CONTINUOUS IMPROVEMENT PLAN</t>
  </si>
  <si>
    <t>6Wkw4wWRDCURPfRLe7FPfh5TvyR0UgB0EOmnMkFaZftX</t>
  </si>
  <si>
    <t>6RbDnySZpbgffC9ju2q32c</t>
  </si>
  <si>
    <t>RIGHT OF ASSOCIATION AND REPRESENTATION</t>
  </si>
  <si>
    <t>3hFRwOPd6tyF3XqgDpiUsI5TvyR0UgB0EOmnMkFaZftX</t>
  </si>
  <si>
    <t>1eFqhUYZUruUIaNxgz39cm</t>
  </si>
  <si>
    <t>3teX4BYt2AW8sJqpMJrRZD</t>
  </si>
  <si>
    <t>QMS 02 Management and organization</t>
  </si>
  <si>
    <t>2kuhirjgnGOVNDcaDpOkYM5TvyR0UgB0EOmnMkFaZftX</t>
  </si>
  <si>
    <t>DJzqg2fWJNX8DV2KctvYg</t>
  </si>
  <si>
    <t>6l21qjBupUIUO8XLCiUEef</t>
  </si>
  <si>
    <t>FV 02 CONTINUOUS IMPROVEMENT PLAN</t>
  </si>
  <si>
    <t>6jdV20fj5kQdZCYqV2HAZj5TvyR0UgB0EOmnMkFaZftX</t>
  </si>
  <si>
    <t>70ruHYc2MpTvg0jD7QMezL</t>
  </si>
  <si>
    <t>6GF3xiweshSSrjhesMZt6f</t>
  </si>
  <si>
    <t>AQ 02 INTERNAL DOCUMENTATION</t>
  </si>
  <si>
    <t>1JbTSVCXvD1rsi9FQI4BLX5TvyR0UgB0EOmnMkFaZftX</t>
  </si>
  <si>
    <t>7szhAVwZa7A9bpfSi2pieJ</t>
  </si>
  <si>
    <t>3labXsBTDnp2nMlbS2V5AI</t>
  </si>
  <si>
    <t>FO 02 TRACEABILITY</t>
  </si>
  <si>
    <t>VDK37xlSNcEUrQRExLE3o5TvyR0UgB0EOmnMkFaZftX</t>
  </si>
  <si>
    <t>1QZN9MgOjsyqVA68ggNrjJ</t>
  </si>
  <si>
    <t>3jlC57moeRajaaQIIaDd20</t>
  </si>
  <si>
    <t>HOP 03 RESOURCE MANAGEMENT AND TRAINING</t>
  </si>
  <si>
    <t>5jzyQhmb27D4nmyslaqw295TvyR0UgB0EOmnMkFaZftX</t>
  </si>
  <si>
    <t>5MIp8lIIRxiecaRlBx45ZA</t>
  </si>
  <si>
    <t>GRASP WORKER REPRESENTATION</t>
  </si>
  <si>
    <t>1EgtVf0gt9faAZ208UKbhp5TvyR0UgB0EOmnMkFaZftX</t>
  </si>
  <si>
    <t>6xn2hlRu4XuFNY4EvmmhGh</t>
  </si>
  <si>
    <t>iX5cwfCbucoiOoSsaucW1</t>
  </si>
  <si>
    <t>QMS 03 Document Control</t>
  </si>
  <si>
    <t>17ftYiGJQGfvC82XpjU1HE5TvyR0UgB0EOmnMkFaZftX</t>
  </si>
  <si>
    <t>4FpGNTsK7qObG6w0IK8lJ9</t>
  </si>
  <si>
    <t>5g1godsQJRqbjZxI603Etm</t>
  </si>
  <si>
    <t>FO 03 PLANT PROPAGATION MATERIAL</t>
  </si>
  <si>
    <t>The choice of propagation material plays an important role in the production process, and producers, by using the appropriate varieties, can help reduce the number of fertilizer and plant protection product applications. The choice of propagation material is a precondition of good plant growth and product quality.</t>
  </si>
  <si>
    <t>79NJXc4l9NQEbbeDhi7yAn5TvyR0UgB0EOmnMkFaZftX</t>
  </si>
  <si>
    <t>4CAFQJ1DissSwVgUR6FAo2</t>
  </si>
  <si>
    <t>2PY4EEd6KbBqNYrQrNPBD4</t>
  </si>
  <si>
    <t>AQ 03 HYGIENE</t>
  </si>
  <si>
    <t>People are key to the prevention of product contamination. Farm workers and contractors as well as producers themselves stand for the integrity and safety of the product. Education and training will support progress toward safe production. This section is meant to ensure good practices to diminish hygiene risks to the product and that all workers understand the requirements and are competent to perform their duties.</t>
  </si>
  <si>
    <t>AqZg0D6YeGl82j7kk861G5TvyR0UgB0EOmnMkFaZftX</t>
  </si>
  <si>
    <t>7rp7x9ZgHaqceXxu6OWWq7</t>
  </si>
  <si>
    <t>2RFsPSHa2XlX0JHYiJO2Wc</t>
  </si>
  <si>
    <t>FV 03 RESOURCE MANAGEMENT AND TRAINING</t>
  </si>
  <si>
    <t>2mT42AzGqaTB4SqjuCAb8l5TvyR0UgB0EOmnMkFaZftX</t>
  </si>
  <si>
    <t>6w3UMFW0oHAYouIfAQsxPp</t>
  </si>
  <si>
    <t>1kzI7hCCMY4wQOFQmIPOPD</t>
  </si>
  <si>
    <t>FV 04 OUTSOURCED ACTIVITIES (SUBCONTRACTORS)</t>
  </si>
  <si>
    <t>1STSYkQfJC6sJCHTl0LQ4B4xvzsgnTOtRkF4CQ8kI09i</t>
  </si>
  <si>
    <t>5KxdaTmagupnt1FFiWUWr</t>
  </si>
  <si>
    <t>1Lf9FHKch0eiLXJIpNhkap</t>
  </si>
  <si>
    <t>HOP 04 OUTSOURCED ACTIVITIES (SUB-CONTRACTORS)</t>
  </si>
  <si>
    <t>1STSYkQfJC6sJCHTl0LQ4B5Nuj2EiEyMVydcblHaISFD</t>
  </si>
  <si>
    <t>73Lv9AVw6FCUaveBbhr4JK</t>
  </si>
  <si>
    <t>COMPLAINT PROCESS</t>
  </si>
  <si>
    <t>1STSYkQfJC6sJCHTl0LQ4B1E1VhZbj9C7JN1P2MNO7PP</t>
  </si>
  <si>
    <t>6HcHJDddlXRBRfZX9ZokDO</t>
  </si>
  <si>
    <t>1sjYNSfPgvLzeUoltfbbdl</t>
  </si>
  <si>
    <t>QMS 04 Complaint handling</t>
  </si>
  <si>
    <t>1STSYkQfJC6sJCHTl0LQ4B6iax11SKEZhY8rQyeOo4x9</t>
  </si>
  <si>
    <t>1inVLFVuXUfx9WSBlTkRpE</t>
  </si>
  <si>
    <t>IKtB5yVMmBF7k4LaDgUZw</t>
  </si>
  <si>
    <t>FO 04 SOIL, PLANT NUTRITION, AND FERTILIZERS</t>
  </si>
  <si>
    <t>Promote plant health and avoid overuse of fertilizers by applying nutrients actually required by the crop. Avoid environmental pollution through safe fertilizer storage, optimal use, minimizing heavy metals inputs. Monitor quantities of nitrogen and phosphorus applied to help keep overuse as low as possible. When crops are grown in soil, ensure long term fertility, aid yields and contribute to profitability. Minimizing soil fumigation leads to less use of chemicals and promoting plant growth-promoting rhizobacteria and other microorganisms which benefit plant health.</t>
  </si>
  <si>
    <t>3yiKvwYoXBHDoxipYV9gbp5TvyR0UgB0EOmnMkFaZftX</t>
  </si>
  <si>
    <t>6IxE566h7r5Jvb3W7WDuj3</t>
  </si>
  <si>
    <t>2jUiyLvMOWJh04zKpLzls8</t>
  </si>
  <si>
    <t>AQ 04 WORKERS’ WELL-BEING: HEALTH, SAFETY, AND WELFARE</t>
  </si>
  <si>
    <t xml:space="preserve">People are key to the safe and efficient operation of any farm. Workers and contractors as well as producers themselves stand for their own health and safety and for environmental protection. Education and training will help progress towards sustainability and build on social capital. This section is meant to ensure safe practices in the workplace and that all workers both understand and are competent to perform their duties; are provided with proper equipment to allow them to work safely; and that, in the event of accidents, can obtain proper and timely assistance. </t>
  </si>
  <si>
    <t>3ov8Ci8FQzD3sYIYu2RpnL3yzXvEhnmn5Jt2gzgNRyxG</t>
  </si>
  <si>
    <t>2ImsoVLGQdeZF6agzMqJ8A</t>
  </si>
  <si>
    <t>2bWjTJm7YGHjn0xzK8lmrx</t>
  </si>
  <si>
    <t>HOP 05 SPECIFICATIONS, SUPPLIERS, AND STOCK MANAGEMENT</t>
  </si>
  <si>
    <t>7tJdxC0MUJe1HSs3MotQlM5TvyR0UgB0EOmnMkFaZftX</t>
  </si>
  <si>
    <t>6PRvE2QfxASI7YKnCc3EqN</t>
  </si>
  <si>
    <t>PRODUCER’S HUMAN RIGHTS POLICIES</t>
  </si>
  <si>
    <t>7zYHRKozLWyZJNsLHlqmWj5TvyR0UgB0EOmnMkFaZftX</t>
  </si>
  <si>
    <t>6FGY5f8scT9uxdRY1Dm0EA</t>
  </si>
  <si>
    <t>4riK5U0xPiGEWHpHRmn4Nr</t>
  </si>
  <si>
    <t>QMS 05 Internal Audits</t>
  </si>
  <si>
    <t>1PygzsgwT1kH98NoRIqHJK5TvyR0UgB0EOmnMkFaZftX</t>
  </si>
  <si>
    <t>6GeO2cIfH8F4MS0Wrn7hu8</t>
  </si>
  <si>
    <t>1TyGiQcuRVxqRPsWm6pYn7</t>
  </si>
  <si>
    <t>FO 05 WATER MANAGEMENT</t>
  </si>
  <si>
    <t>Provide plants with optimal amounts of water of appropriate quality.
Minimize abstraction from water sources (efficient use and where possible, collection of rainwater and/or recycling of water).
Avoid discharges, emissions, and/or effluents that can pollute water sources.</t>
  </si>
  <si>
    <t>2zKr6OtZT3ieaBkkiQdRnE5TvyR0UgB0EOmnMkFaZftX</t>
  </si>
  <si>
    <t>4MADFxOdPQhN4tDSrYC3kN</t>
  </si>
  <si>
    <t>6PzSKiJw1bRFye5uX49taK</t>
  </si>
  <si>
    <t>FV 05 SPECIFICATIONS, SUPPLIERS, AND STOCK MANAGEMENT</t>
  </si>
  <si>
    <t>38FoI2x9MvJMWYmW9A94FP1GydlnqB5f3ZYrijAhJ8a1</t>
  </si>
  <si>
    <t>2POBKEfw5bnX0otH120XN9</t>
  </si>
  <si>
    <t>awxbzDqiAc5w5F9Xaavfk</t>
  </si>
  <si>
    <t>AQ 05 OUTSOURCED ACTIVITIES (SUBCONTRACTORS)</t>
  </si>
  <si>
    <t>Subcontracting is the practice of assigning, or outsourcing, part of the obligations and tasks under a contract to another party known as a subcontractor.</t>
  </si>
  <si>
    <t>3mzqvFtvshFUd9FG5jPpxS2G6uwghHDTAis8RUZY3FJx</t>
  </si>
  <si>
    <t>1EV9fOJFtgZHkgwnGkSJCo</t>
  </si>
  <si>
    <t>6Wkw4wWRDCURPfRLe7FPfh</t>
  </si>
  <si>
    <t>HOP 06 TRACEABILITY</t>
  </si>
  <si>
    <t>3mzqvFtvshFUd9FG5jPpxS3QFwSW2yUZI11qFYS6goaH</t>
  </si>
  <si>
    <t>489bZFWSQmhiPe5OysSmjy</t>
  </si>
  <si>
    <t>ACCESS TO LABOR REGULATION INFORMATION</t>
  </si>
  <si>
    <t>3mzqvFtvshFUd9FG5jPpxS34qytRFn55Pj9v8N6jW9Nd</t>
  </si>
  <si>
    <t>2HYuayP7D4BMSo75oiaXrl</t>
  </si>
  <si>
    <t>5ZsnePvk5YgFXWZV6SeLdd</t>
  </si>
  <si>
    <t>QMS 06 Product traceability and segregation</t>
  </si>
  <si>
    <t>WIsqyzB7hUCqXcRGmylZ63bwHSjPIiZlDqoQlQa0RcI</t>
  </si>
  <si>
    <t>1rtxDY0UV6J6nTD72lp37g</t>
  </si>
  <si>
    <t>6sAnZuzrLy7KwfabltbVL2</t>
  </si>
  <si>
    <t>FO 06 INTEGRATED PEST MANAGEMENT</t>
  </si>
  <si>
    <t xml:space="preserve">Integrated pest management (IPM) involves the careful consideration of all available pest control techniques and the subsequent integration of appropriate measures that discourage the development of pest populations and keeps plant protection products and other interventions to levels that are economically justified and reduce or minimize risks to human health and the environment. See GLOBALG.A.P. Guidelines. 
Given the natural variation on pest development for the different crops and areas, any IPM system shall be implemented in the context of local physical (climatic, topographical, etc.), biological (pest complex, natural enemy complex, etc.), and economic conditions.
A pest, disease, or weed is considered relevant if it needs to be managed (costly to control, control measures have a high impact to the environment or to human health). </t>
  </si>
  <si>
    <t>WIsqyzB7hUCqXcRGmylZ65JMEtkoFWwAZfaa1yaPgBK</t>
  </si>
  <si>
    <t>68w0QanW27g7DC5iiMNgnB</t>
  </si>
  <si>
    <t>3jqGVv62GBsd8KJSjIWQ7X</t>
  </si>
  <si>
    <t>AQ 06 ENVIRONMENTAL AND BIODIVERSITY MANAGEMENT</t>
  </si>
  <si>
    <t>WIsqyzB7hUCqXcRGmylZ64AISrwQ9WCshrlYBBrxvLA</t>
  </si>
  <si>
    <t>3eE3Q3pAc6KiMjhWeHYlIc</t>
  </si>
  <si>
    <t>4ZGW9ZWBwWewpL1DYzfgyb</t>
  </si>
  <si>
    <t>FV 06 TRACEABILITY</t>
  </si>
  <si>
    <t>WIsqyzB7hUCqXcRGmylZ6SAqaQFjpGvk0dxFTZIzwA</t>
  </si>
  <si>
    <t>yNNnfi8cIVXTWlcpFs9Ve</t>
  </si>
  <si>
    <t>2BGuoLOuGR86Am1Hf7hCiG</t>
  </si>
  <si>
    <t>FO 07 PLANT PROTECTION PRODUCTS</t>
  </si>
  <si>
    <t>5J6Wg6hIOJWcbwRBTKjslF5TvyR0UgB0EOmnMkFaZftX</t>
  </si>
  <si>
    <t>73mmIJbLFA6st0OtTEqZWp</t>
  </si>
  <si>
    <t>3hFRwOPd6tyF3XqgDpiUsI</t>
  </si>
  <si>
    <t xml:space="preserve">HOP 07 PARALLEL OWNERSHIP, TRACEABILITY, AND SEGREGATION </t>
  </si>
  <si>
    <t>57pN9EDRNJdtiagduP3fZW50xAgBpMLFLITAgXsZZZlg</t>
  </si>
  <si>
    <t>2qY4MoLxFUnCA4vo1wdvyU</t>
  </si>
  <si>
    <t>TERMS OF EMPLOYMENT DOCUMENTS AND FORCED LABOR INDICATORS</t>
  </si>
  <si>
    <t>57pN9EDRNJdtiagduP3fZW2WGH0RWY1OjvoJuoSirwHO</t>
  </si>
  <si>
    <t>5qNS7lYI1ESLWc7l6Zqgt0</t>
  </si>
  <si>
    <t>7ue3ZV8NziRZnY4dzUsISX</t>
  </si>
  <si>
    <t>QMS 07 Product withdrawal</t>
  </si>
  <si>
    <t>57pN9EDRNJdtiagduP3fZW2JbpD7n1ziHSr2bVcKMSYA</t>
  </si>
  <si>
    <t>yeoigpicR7Kj80FVFSVQ7</t>
  </si>
  <si>
    <t>2rOCEOZ7FKjNjNArXiLHzT</t>
  </si>
  <si>
    <t>AQ 07 CONSERVATION</t>
  </si>
  <si>
    <t>Farming and the environment are inseparably linked. Managing wildlife and landscape is of great importance. The abundance and diversity of flora and fauna benefits the enhancement of species and the structural diversity of land and landscape features.</t>
  </si>
  <si>
    <t>57pN9EDRNJdtiagduP3fZW1dk4ytnQWjHBvg1ln8HjTF</t>
  </si>
  <si>
    <t>4OOlpygsKUozIPIQvZRS7K</t>
  </si>
  <si>
    <t>4gUkP5eS8EnUG0fKZ0tMiZ</t>
  </si>
  <si>
    <t xml:space="preserve">FV 07 PARALLEL OWNERSHIP, TRACEABILITY, AND SEGREGATION </t>
  </si>
  <si>
    <t>57pN9EDRNJdtiagduP3fZW49eZzszjuUC0B6uHMRpoza</t>
  </si>
  <si>
    <t>3hK2y2UNLfHoppHPAnHM03</t>
  </si>
  <si>
    <t>5JIgB3UDpDaQaRmTmuUpoo</t>
  </si>
  <si>
    <t>FO 08 POSTHARVEST</t>
  </si>
  <si>
    <t>57pN9EDRNJdtiagduP3fZW5XwbzZtEM8lBOyfvXXxdDp</t>
  </si>
  <si>
    <t>2LnFemyn1mQ3dMrtNShc5B</t>
  </si>
  <si>
    <t>2kuhirjgnGOVNDcaDpOkYM</t>
  </si>
  <si>
    <t>HOP 08 MASS BALANCE</t>
  </si>
  <si>
    <t>57pN9EDRNJdtiagduP3fZW4QOHCspm1xB86DGAUYDjRE</t>
  </si>
  <si>
    <t>4AUkUX1Ed6iGItHig18e1A</t>
  </si>
  <si>
    <t>PAYMENTS</t>
  </si>
  <si>
    <t>57pN9EDRNJdtiagduP3fZW5ct5fM0HqC0lCNZYddSQSP</t>
  </si>
  <si>
    <t>5qL5D1YSZyjAfehlrFEA4J</t>
  </si>
  <si>
    <t>35yeNtmczlcF0LL6aw5z15</t>
  </si>
  <si>
    <t>QMS 08 Outsourced activities</t>
  </si>
  <si>
    <t>57pN9EDRNJdtiagduP3fZW3ag7qg4fpn4nxKeaoiBogr</t>
  </si>
  <si>
    <t>2LfV72LvddlAa8kU9pelkw</t>
  </si>
  <si>
    <t>2B20jqk2goXcNqV2HX9qhe</t>
  </si>
  <si>
    <t>AQ 08 COMPLAINTS</t>
  </si>
  <si>
    <t>Management of complaints will lead to an overall better production system.</t>
  </si>
  <si>
    <t>Rm2o1gaBaALvlfFEiYrMu1zH3ajr9ldfV66pKaz5uSC</t>
  </si>
  <si>
    <t>5yJSOcTVR8gZAhpSpE27lE</t>
  </si>
  <si>
    <t>7HDQtIsDtzns0bD1ntR0eP</t>
  </si>
  <si>
    <t>FV 08 MASS BALANCE</t>
  </si>
  <si>
    <t>Rm2o1gaBaALvlfFEiYrMu110oWX79i6mbT4bTqOXnsF</t>
  </si>
  <si>
    <t>1TkJSLMhtf1FXiHyFrmEpa</t>
  </si>
  <si>
    <t>6jdV20fj5kQdZCYqV2HAZj</t>
  </si>
  <si>
    <t>HOP 09 RECALL AND WITHDRAWAL</t>
  </si>
  <si>
    <t>Rm2o1gaBaALvlfFEiYrMu4eKy1DGXi4so3zRzyqThnJ</t>
  </si>
  <si>
    <t>5ZmQCZZcuTzxuWKzHPecnl</t>
  </si>
  <si>
    <t>WAGES</t>
  </si>
  <si>
    <t>Rm2o1gaBaALvlfFEiYrMu7ctYNkkwyMaJhUZotDNFjC</t>
  </si>
  <si>
    <t>5f1unFnjf9XRdMc3gNiJtp</t>
  </si>
  <si>
    <t>6ODApAejiQtNrOwOQO5Tai</t>
  </si>
  <si>
    <t>QMS 09 Registration of additional members/sites to the certificate</t>
  </si>
  <si>
    <t>Rm2o1gaBaALvlfFEiYrMu6jeCGSSXYJzTftXx8cbHUd</t>
  </si>
  <si>
    <t>6AAKJ3LgDpE7IG4YAqQOKs</t>
  </si>
  <si>
    <t>5ZEbtYAwaiK1X4qvVH0ye8</t>
  </si>
  <si>
    <t>FV 09 RECALL AND WITHDRAWAL</t>
  </si>
  <si>
    <t>Rm2o1gaBaALvlfFEiYrMu6XDlMJZ8YZa4z9YpSWG2pO</t>
  </si>
  <si>
    <t>6mCnaLW9OtV3xpBSYq1P6R</t>
  </si>
  <si>
    <t>1w2d3I6CuKthFEEDJPAfK2</t>
  </si>
  <si>
    <t>AQ 09 RECALL AND WITHDRAWAL PROCEDURE</t>
  </si>
  <si>
    <t>57pN9EDRNJdtiagduP3fZW4tsSAXoTqULXFfkPGQuphj</t>
  </si>
  <si>
    <t>6PGQqtXv2MC5ksCBDotJ6h</t>
  </si>
  <si>
    <t>6MLbOSTUhL6svPsQwb6NH6</t>
  </si>
  <si>
    <t>FO 09 WASTE MANAGEMENT</t>
  </si>
  <si>
    <t>Avoid polluting the environment. Enhance waste minimization.
Waste minimization shall include review of current practices, avoidance of waste, reduction of waste, reuse of waste, and recycling of waste.</t>
  </si>
  <si>
    <t>5AYuYvAyD5dx1XUm0wkNUh5TvyR0UgB0EOmnMkFaZftX</t>
  </si>
  <si>
    <t>1dG8d76WeQtZj6ZhH7zFvX</t>
  </si>
  <si>
    <t>5ZjwAiDPYbGvURtwoHF4gM</t>
  </si>
  <si>
    <t xml:space="preserve">FO 10 BIODIVERSITY 
</t>
  </si>
  <si>
    <t>Enhance biodiversity and benefit from its ecological services. Farming and the environment are inseparably linked. Managing wildlife and landscape is of great importance. The abundance and diversity of flora and fauna benefits the enhancement of species and the structural diversity of land and landscape features</t>
  </si>
  <si>
    <t>5y6C5KZtGFA5bRC3q2nOtJ5TvyR0UgB0EOmnMkFaZftX</t>
  </si>
  <si>
    <t>3o4fB4IpD89LcJNP1PcaqR</t>
  </si>
  <si>
    <t>1JbTSVCXvD1rsi9FQI4BLX</t>
  </si>
  <si>
    <t>HOP 10 COMPLAINTS</t>
  </si>
  <si>
    <t>WIsqyzB7hUCqXcRGmylZ66DLYBu74pUsP9h2Tk6aE8b</t>
  </si>
  <si>
    <t>4YFwKmf2KWSpX12tY4wUWy</t>
  </si>
  <si>
    <t>WORKING AGE, CHILD LABOR, AND YOUNG WORKERS</t>
  </si>
  <si>
    <t>3ov8Ci8FQzD3sYIYu2RpnL25ufr7Onk7JPdSt2laMS29</t>
  </si>
  <si>
    <t>6vNkpAgb9tyedueQqK0qUL</t>
  </si>
  <si>
    <t>22fWhXIF7ToLyYWekldl82</t>
  </si>
  <si>
    <t>QMS 10 Logo Use</t>
  </si>
  <si>
    <t>3ov8Ci8FQzD3sYIYu2RpnL55PwbCfLEsH487m0LGfq8G</t>
  </si>
  <si>
    <t>4ooHdrCZe01RstIqSrV18y</t>
  </si>
  <si>
    <t>7EkiTjscQQ9YBuIWe6RZFk</t>
  </si>
  <si>
    <t>AQ 10 FOOD DEFENSE</t>
  </si>
  <si>
    <t>Security of food and drink and their supply chains from all forms of malicious attack including ideologically motivated attack leading to contamination or supply failure.</t>
  </si>
  <si>
    <t>38FoI2x9MvJMWYmW9A94FPBNyveclVEQj4HZroYIsSp</t>
  </si>
  <si>
    <t>5u8bHkfqKowCCM9WUABzET</t>
  </si>
  <si>
    <t>36VGW0OgI5dbYuNy8pN1X4</t>
  </si>
  <si>
    <t>FV 10 COMPLAINTS</t>
  </si>
  <si>
    <t>Rm2o1gaBaALvlfFEiYrMu1YjodcLkPXYuUVJv2kTcFk</t>
  </si>
  <si>
    <t>6hB3MkD70WoxXFovO1Myl1</t>
  </si>
  <si>
    <t>VDK37xlSNcEUrQRExLE3o</t>
  </si>
  <si>
    <t>HOP 11 NON-CONFORMING PRODUCTS</t>
  </si>
  <si>
    <t>WIsqyzB7hUCqXcRGmylZ631MnP6cupxhwzTJCfEX2C0</t>
  </si>
  <si>
    <t>2c0UBVv0ssw8RkT3Qltabw</t>
  </si>
  <si>
    <t>COMPULSORY SCHOOL AGE AND SCHOOL ACCESS</t>
  </si>
  <si>
    <t>57pN9EDRNJdtiagduP3fZW5E9apgdIabjK9U9O52kP3v</t>
  </si>
  <si>
    <t>39wDev6h9D8oDsJBEecAWl</t>
  </si>
  <si>
    <t>6r5HimlyZ0M2nrD6K2tkEv</t>
  </si>
  <si>
    <t>QMS 11 Minimum Qualification requirements for key staff</t>
  </si>
  <si>
    <t>3mzqvFtvshFUd9FG5jPpxS3it1MDZers0ZhAZZAMnlhX</t>
  </si>
  <si>
    <t>Hjdhpd4Y2LuyPWKnGTrmO</t>
  </si>
  <si>
    <t>4d9ucNGdAsunr2tbELZ2oO</t>
  </si>
  <si>
    <t xml:space="preserve">FO 11 ENERGY EFFICIENCY </t>
  </si>
  <si>
    <t>Optimize energy use, encourage minimization of nonrenewable energy sources and greenhouse gas emissions.
Farming equipment shall be selected and maintained for optimum energy efficiency.</t>
  </si>
  <si>
    <t>2oNaOXs0DVeMiQZPYCn5r75TvyR0UgB0EOmnMkFaZftX</t>
  </si>
  <si>
    <t>hO2NOQ26gywBTlsxbcq9O</t>
  </si>
  <si>
    <t>1LqxqbMnYmX3O47nTDkHLF</t>
  </si>
  <si>
    <t>FV 11 NON-CONFORMING PRODUCTS</t>
  </si>
  <si>
    <t>538rGD6MQerNMNSCfcYCp75TvyR0UgB0EOmnMkFaZftX</t>
  </si>
  <si>
    <t>3V71ubGcYzgTqb49BoKEWy</t>
  </si>
  <si>
    <t>7DAWrJ4FEll4vr7SY3agoa</t>
  </si>
  <si>
    <t>AQ 11 GLOBALG.A.P. STATUS</t>
  </si>
  <si>
    <t>Note regarding GLOBALG.A.P.: This section applies to benchmarking, as well. In the case of benchmarked checklists/schemes, the respective checklist/scheme status and the GLOBALG.A.P. Number (GGN) must be included in all transaction documentation.</t>
  </si>
  <si>
    <t>1o8mD6EnK5wQwCEJoONfYj5TvyR0UgB0EOmnMkFaZftX</t>
  </si>
  <si>
    <t>58WTVNVDK4Ume50K5PgLp8</t>
  </si>
  <si>
    <t>5jzyQhmb27D4nmyslaqw29</t>
  </si>
  <si>
    <t>HOP 12 LABORATORY TESTING</t>
  </si>
  <si>
    <t>hQNd2uxITz3h9L5NA0Esq5TvyR0UgB0EOmnMkFaZftX</t>
  </si>
  <si>
    <t>3xlZz6JmRE4HFuwrRO1r2S</t>
  </si>
  <si>
    <t>TIME RECORDING SYSTEMS</t>
  </si>
  <si>
    <t>7M8kd0W9wjpA8V5QSHHaVd5TvyR0UgB0EOmnMkFaZftX</t>
  </si>
  <si>
    <t>3i65Y6w8pawwjTCuz8gb8</t>
  </si>
  <si>
    <t>4C2gsJHZv4iinAHFdFqzqK</t>
  </si>
  <si>
    <t>QMS 12 Qualification Requirements</t>
  </si>
  <si>
    <t>6fz1ZcgpxCeEz3mRGrevNc5TvyR0UgB0EOmnMkFaZftX</t>
  </si>
  <si>
    <t>5ezBOW4OM7h3xswjobcn8m</t>
  </si>
  <si>
    <t>QZfIR1aSAjL2YcUqo376X</t>
  </si>
  <si>
    <t>AQ 12 LOGO USE</t>
  </si>
  <si>
    <t>Note regarding GLOBALG.A.P.: The producer shall describe how to ensure that the GLOBALG.A.P. logo and GLOBALG.A.P. Number (GGN) are used only according to the rules below.</t>
  </si>
  <si>
    <t>seSMMRr8dVZQE1tIIM2oM5TvyR0UgB0EOmnMkFaZftX</t>
  </si>
  <si>
    <t>7mTvLK77vxTlPW7BXvRIOf</t>
  </si>
  <si>
    <t>31r3O7m6YdmvyCuOWIOMh6</t>
  </si>
  <si>
    <t>FV 12 LABORATORY TESTING</t>
  </si>
  <si>
    <t>19R27icHjrePmOqhbMVB4F5TvyR0UgB0EOmnMkFaZftX</t>
  </si>
  <si>
    <t>2pHZJgTGPA84Xwpm4WJaxJ</t>
  </si>
  <si>
    <t>4a4Qd6ndeeA7u3kN8ZP1We</t>
  </si>
  <si>
    <t>FO 12 WORKERS’ HEALTH AND SAFETY</t>
  </si>
  <si>
    <t>People are key to the safe and efficient operation of any farm. Workers and contractors as well as producers themselves stand for their own health and safety and for environmental protection. Education and training will help progress towards sustainability and build on social capital. This section is meant to ensure safe practices in the workplace and that all workers both understand and are competent to perform their duties; are provided with proper equipment to allow them to work safely; and that, in the event of accidents, can obtain proper and timely assistance.</t>
  </si>
  <si>
    <t>bxrVXJ4xWVl7PtHasGENb5TvyR0UgB0EOmnMkFaZftX</t>
  </si>
  <si>
    <t>2tePLGGbiJv3jtJZF5CIfx</t>
  </si>
  <si>
    <t>1EgtVf0gt9faAZ208UKbhp</t>
  </si>
  <si>
    <t>HOP 13 EQUIPMENT AND DEVICES</t>
  </si>
  <si>
    <t>7w9H6anypUchjmMOZrr9fi5TvyR0UgB0EOmnMkFaZftX</t>
  </si>
  <si>
    <t>5nrqZ7t89mfk2UA6vzgGcN</t>
  </si>
  <si>
    <t>WORKING HOURS</t>
  </si>
  <si>
    <t>3Ff44zJMwGkTtn6xQrauV05TvyR0UgB0EOmnMkFaZftX</t>
  </si>
  <si>
    <t>5t5wsyqtNc24tecbhYhTvh</t>
  </si>
  <si>
    <t>64cWD91pr0geaTi2ASvLb</t>
  </si>
  <si>
    <t>FV 13 EQUIPMENT AND DEVICES</t>
  </si>
  <si>
    <t>LIlGAXC7dgnKPjxv0CHy95TvyR0UgB0EOmnMkFaZftX</t>
  </si>
  <si>
    <t>5LfsN14hZxjJrC1qVhlfHB</t>
  </si>
  <si>
    <t>48aQAsWhk4FCpRyiTfbQDc</t>
  </si>
  <si>
    <t>FO 13 WORKERS’ WELFARE</t>
  </si>
  <si>
    <t>3J24Glrer1437lwsauUMDz5TvyR0UgB0EOmnMkFaZftX</t>
  </si>
  <si>
    <t>hcFw5wMLFaiExYWIuW3HR</t>
  </si>
  <si>
    <t>3WOTX6z9yCADtqy7fUTDJn</t>
  </si>
  <si>
    <t>AQ 13 PARALLEL OWNERSHIP</t>
  </si>
  <si>
    <t>This section applies to all producers who need to register for parallel ownership (where products originating from certified and noncertified production processes are produced and/or owned by one legal entity). It does not apply to producers who want to achieve certification for 100% of the production processes of all products in their GLOBALG.A.P. scope and buy none of those products from other producers (with certification or not).</t>
  </si>
  <si>
    <t>3REBipJjMBilm8fOUb7AAk5TvyR0UgB0EOmnMkFaZftX</t>
  </si>
  <si>
    <t>6ove6rRf30wOh0RFzdNX5o</t>
  </si>
  <si>
    <t>17ftYiGJQGfvC82XpjU1HE</t>
  </si>
  <si>
    <t>HOP 14 FOOD SAFETY POLICY DECLARATION</t>
  </si>
  <si>
    <t>5QcqRKjyugITtX9F5mWxJx5TvyR0UgB0EOmnMkFaZftX</t>
  </si>
  <si>
    <t>3Ev1KFMhyrnTFo21odXMFb</t>
  </si>
  <si>
    <t>DISCIPLINARY PROCEDURES</t>
  </si>
  <si>
    <t>1NXB83vWchkgtYCMUnCsww4vucxRo0LZSSTw9GJs9K5C</t>
  </si>
  <si>
    <t>2r0PKamibVjT154Mt6ZyZr</t>
  </si>
  <si>
    <t>7bt3lOtOqh5dlKm5Rqrjx4</t>
  </si>
  <si>
    <t>FV 14 FOOD SAFETY POLICY DECLARATION</t>
  </si>
  <si>
    <t>1NXB83vWchkgtYCMUnCsww3xDgKt7CA6fhZm7YTtTFG0</t>
  </si>
  <si>
    <t>5FrsC2nPPjN1tPrqF38xnE</t>
  </si>
  <si>
    <t>Ttg0N6A2FwKCNo4IteaLK</t>
  </si>
  <si>
    <t>AQ 14 FARM MASS BALANCE</t>
  </si>
  <si>
    <t>This section applies to all producers applying for or keeping GLOBALG.A.P. certification. In the case of producer group members, this information may sometimes be covered under the quality management system (QMS) of the producer group.</t>
  </si>
  <si>
    <t>1NXB83vWchkgtYCMUnCswwppb9y4rPwbUUBCj5QAkxS</t>
  </si>
  <si>
    <t>59FpkfZMxeZJmF6taxFjwS</t>
  </si>
  <si>
    <t>79NJXc4l9NQEbbeDhi7yAn</t>
  </si>
  <si>
    <t>HOP 15 FOOD DEFENSE</t>
  </si>
  <si>
    <t>1NXB83vWchkgtYCMUnCsww67jQXmb714JA7JO68yT9WJ</t>
  </si>
  <si>
    <t>4X9BF4KV3KpGvjFEy9t02S</t>
  </si>
  <si>
    <t>ndILr7BDGoGn3oFrbuSXm</t>
  </si>
  <si>
    <t>QMS</t>
  </si>
  <si>
    <t>1NXB83vWchkgtYCMUnCsww6vMdfJ8gSRxB94Qur9PIUJ</t>
  </si>
  <si>
    <t>2aIuef5OdB7kGvevIlVid9</t>
  </si>
  <si>
    <t>48EClxc2uJIvBOW8IlSEPt</t>
  </si>
  <si>
    <t>FV 15 FOOD DEFENSE</t>
  </si>
  <si>
    <t>1NXB83vWchkgtYCMUnCsww65YhqSh0effwCLgSU5PKWi</t>
  </si>
  <si>
    <t>qZvs4TjomzUExYXBkpMKW</t>
  </si>
  <si>
    <t>MyNM2sLtxWP06FudRhDir</t>
  </si>
  <si>
    <t>AQ 15 FOOD SAFETY POLICY DECLARATION</t>
  </si>
  <si>
    <t>The food safety policy declaration unambiguously reflects the producer’s commitment to ensuring that food safety is implemented and maintained throughout the production processes.</t>
  </si>
  <si>
    <t>3teX4BYt2AW8sJqpMJrRZD5TvyR0UgB0EOmnMkFaZftX</t>
  </si>
  <si>
    <t>5T3UvZaLT1LryLjS4jgcrV</t>
  </si>
  <si>
    <t>AqZg0D6YeGl82j7kk861G</t>
  </si>
  <si>
    <t>HOP 16 FOOD FRAUD</t>
  </si>
  <si>
    <t>3teX4BYt2AW8sJqpMJrRZD6gNXFot9bj2qIYf6UMlESC</t>
  </si>
  <si>
    <t>67Rg4LUUS8mYWayFKFeccw</t>
  </si>
  <si>
    <t>2o0PHrjwVpc8TxdOBpkPzy</t>
  </si>
  <si>
    <t>FV 16 FOOD FRAUD</t>
  </si>
  <si>
    <t>3teX4BYt2AW8sJqpMJrRZD1BZRMD4dae6RuHe1e220IE</t>
  </si>
  <si>
    <t>6LU9T2x3GUeO9PkWkr9LvE</t>
  </si>
  <si>
    <t>78lhTFJm2kvuowgAOftnD0</t>
  </si>
  <si>
    <t xml:space="preserve">AQ 16 FOOD FRAUD MITIGATION </t>
  </si>
  <si>
    <t>Food fraud may occur on primary production when suppliers provide input products/materials that do not match the specifications. This may cause public health crises, and therefore producers should take measures to mitigate these risks. Food fraud occurs when food is deliberately placed on the market, for financial gain, with the intention of deceiving the consumer (e.g., the sale of food that is unfit and potentially harmful, the deliberate misdescription of food, etc.). It may also involve the sale of food that has been stolen and/or illegally produced.</t>
  </si>
  <si>
    <t>iX5cwfCbucoiOoSsaucW15TvyR0UgB0EOmnMkFaZftX</t>
  </si>
  <si>
    <t>40IDuslcek7Wi4kOcQqOH5</t>
  </si>
  <si>
    <t>2mT42AzGqaTB4SqjuCAb8l</t>
  </si>
  <si>
    <t>HOP 17 LOGO USE</t>
  </si>
  <si>
    <t>iX5cwfCbucoiOoSsaucW14cLbnSmkp5Cb5himLWnflc</t>
  </si>
  <si>
    <t>3HiLPY3tc1HNXh1gmlfFbz</t>
  </si>
  <si>
    <t>56UycwhshuG3OMlSB7ahAa</t>
  </si>
  <si>
    <t>FV 17 LOGO USE</t>
  </si>
  <si>
    <t>iX5cwfCbucoiOoSsaucW16cqHYchodcu4mfags7nEfI</t>
  </si>
  <si>
    <t>vn5z8mrMlS4ioHBCD4AeP</t>
  </si>
  <si>
    <t>5HjMxha5zh3JmCKzoQNaGT</t>
  </si>
  <si>
    <t>AQ 17 SPECIFICATIONS, NON-CONFORMING PRODUCTS, AND PRODUCT RELEASE AT THE FARM</t>
  </si>
  <si>
    <t>1sjYNSfPgvLzeUoltfbbdl5TvyR0UgB0EOmnMkFaZftX</t>
  </si>
  <si>
    <t>40x6bn3DPLMkitJJ1rHzLG</t>
  </si>
  <si>
    <t>5AYuYvAyD5dx1XUm0wkNUh</t>
  </si>
  <si>
    <t>HOP 18 GLOBALG.A.P. STATUS</t>
  </si>
  <si>
    <t>4riK5U0xPiGEWHpHRmn4Nr5TvyR0UgB0EOmnMkFaZftX</t>
  </si>
  <si>
    <t>2o53cxprZfNYjtrRLARqPe</t>
  </si>
  <si>
    <t>6cVkk3FsKVyXw3Axz1X0EJ</t>
  </si>
  <si>
    <t>AQ 18 REPRODUCTION – This section provides the additional principles and criteria specifically to hatcheries, when covered under the certificate.</t>
  </si>
  <si>
    <t>4riK5U0xPiGEWHpHRmn4Nr3DacSTY4JYjnci5zdyhJco</t>
  </si>
  <si>
    <t>6D7XlpsfOTAtAS415druSY</t>
  </si>
  <si>
    <t>5OZ3Oy0MVM5jXao9ZvAlrA</t>
  </si>
  <si>
    <t>FV 18 GLOBALG.A.P. STATUS</t>
  </si>
  <si>
    <t>4riK5U0xPiGEWHpHRmn4Nr5H57GE3E0oeJiTQUwzLR4e</t>
  </si>
  <si>
    <t>78vweBqIAPgNjyuDvL5tQW</t>
  </si>
  <si>
    <t>5y6C5KZtGFA5bRC3q2nOtJ</t>
  </si>
  <si>
    <t>HOP 19 HYGIENE</t>
  </si>
  <si>
    <t>4riK5U0xPiGEWHpHRmn4NrTNECOkMrplT0VST5e7LlI</t>
  </si>
  <si>
    <t>6axYXAy7Yu1eJic25oc7jd</t>
  </si>
  <si>
    <t>4G6L5rXAv5opyJXaaJSspR</t>
  </si>
  <si>
    <t xml:space="preserve">AQ 19 CHEMICAL COMPOUNDS
</t>
  </si>
  <si>
    <t>Refer to the introduction, section “Chemical compounds”.</t>
  </si>
  <si>
    <t>5ZsnePvk5YgFXWZV6SeLdd5TvyR0UgB0EOmnMkFaZftX</t>
  </si>
  <si>
    <t>5Q3aemgYbztipmapDUzbAq</t>
  </si>
  <si>
    <t>1gpvHRL3jcuK0YTVBxeDJK</t>
  </si>
  <si>
    <t>FV 19 HYGIENE</t>
  </si>
  <si>
    <t>7ue3ZV8NziRZnY4dzUsISX5TvyR0UgB0EOmnMkFaZftX</t>
  </si>
  <si>
    <t>5mIblZRyfNdC1gOQNXaVhW</t>
  </si>
  <si>
    <t>1STSYkQfJC6sJCHTl0LQ4B</t>
  </si>
  <si>
    <t>HOP 20 WORKERS’ HEALTH, SAFETY, AND WELFARE</t>
  </si>
  <si>
    <t>35yeNtmczlcF0LL6aw5z155TvyR0UgB0EOmnMkFaZftX</t>
  </si>
  <si>
    <t>2I3a6saOrNcDjLiwnbyc1J</t>
  </si>
  <si>
    <t>2apQYV4sVGueZxb722p882</t>
  </si>
  <si>
    <t>FV 20 WORKERS’ HEALTH, SAFETY, AND WELFARE</t>
  </si>
  <si>
    <t>6ODApAejiQtNrOwOQO5Tai5TvyR0UgB0EOmnMkFaZftX</t>
  </si>
  <si>
    <t>65eMYjfTV3cmvpL1heqaBJ</t>
  </si>
  <si>
    <t>4pvzWZLf4r0AsvpuWuoYAC</t>
  </si>
  <si>
    <t>AQ 20 FARMED AQUATIC SPECIES WELFARE, MANAGEMENT, AND HUSBANDRY (at all points of the production chain)</t>
  </si>
  <si>
    <t>Any farmed aquatic species welfare problems seen during the self-assessment/internal audit performed by the producer must be dealt appropriately and without delay.</t>
  </si>
  <si>
    <t>22fWhXIF7ToLyYWekldl825TvyR0UgB0EOmnMkFaZftX</t>
  </si>
  <si>
    <t>7KTNT5W2dnohnL5waZkYY2</t>
  </si>
  <si>
    <t>4Igs0TcvRtcZaLqERpBzyw</t>
  </si>
  <si>
    <t>AQ 21 SAMPLING AND TESTING OF FARMED AQUATIC SPECIES</t>
  </si>
  <si>
    <t>6r5HimlyZ0M2nrD6K2tkEv2rWrYhbbVlHZkKXd3fJaOG</t>
  </si>
  <si>
    <t>Oe1ablyCFkYTPh0hD5hws</t>
  </si>
  <si>
    <t>3yiKvwYoXBHDoxipYV9gbp</t>
  </si>
  <si>
    <t>HOP 21 SITE MANAGEMENT</t>
  </si>
  <si>
    <t>6r5HimlyZ0M2nrD6K2tkEv4LkoX8uL7IKysZNtMA9ACA</t>
  </si>
  <si>
    <t>6l8T1OwYI1xOmNZdJ6Oe4e</t>
  </si>
  <si>
    <t>3BmiRfV14Y9UArHysfO3zs</t>
  </si>
  <si>
    <t>FV 21 SITE MANAGEMENT</t>
  </si>
  <si>
    <t>6r5HimlyZ0M2nrD6K2tkEv68QqPVS7uQ4h17EehtW3dB</t>
  </si>
  <si>
    <t>D1P1Goj92jYoNU4WguRQW</t>
  </si>
  <si>
    <t>3ov8Ci8FQzD3sYIYu2RpnL</t>
  </si>
  <si>
    <t>HOP 22 BIODIVERSITY AND HABITATS</t>
  </si>
  <si>
    <t>4C2gsJHZv4iinAHFdFqzqK1VqzFhqArY3cojASXB90xU</t>
  </si>
  <si>
    <t>3AUALHBmd06oM88tMS9jZe</t>
  </si>
  <si>
    <t>6vDiuqvJNOSRl5wyT01Pym</t>
  </si>
  <si>
    <t>FV 22 BIODIVERSITY AND HABITATS</t>
  </si>
  <si>
    <t>4C2gsJHZv4iinAHFdFqzqK5YUhVcJlBJEi7I8LspLadi</t>
  </si>
  <si>
    <t>5EvAdfrPlA0NW2KYET1Ogy</t>
  </si>
  <si>
    <t>6inH5pgUJeX8hyB3EYnjvL</t>
  </si>
  <si>
    <t xml:space="preserve">AQ 22 FEED MANAGEMENT </t>
  </si>
  <si>
    <t>While the aquaculture industry is expected to grow in the future, reliance on forage fish use in feed should not. Sustainable sourcing, efficient use of marine ingredients, and the use of alternatives to forage fish are fundamental steps to reducing and eliminating detrimental effects in the marine ecosystem. Refer to the GLOBALG.A.P. Compound Feed Manufacturing standard.</t>
  </si>
  <si>
    <t>4C2gsJHZv4iinAHFdFqzqK6tORAFbgXTHTA03U5KBq2e</t>
  </si>
  <si>
    <t>794ci54zUVeeTyCkKxaIDB</t>
  </si>
  <si>
    <t>7tJdxC0MUJe1HSs3MotQlM</t>
  </si>
  <si>
    <t>HOP 23 ENERGY EFFICIENCY</t>
  </si>
  <si>
    <t>4C2gsJHZv4iinAHFdFqzqK4hGEPqL5l7s3DOLYKtvmbC</t>
  </si>
  <si>
    <t>1q2hGGDrL7xPbQ1LvXpV26</t>
  </si>
  <si>
    <t>2lCsmz9pLx7NagHecV9mpX</t>
  </si>
  <si>
    <t>FV 23 ENERGY EFFICIENCY</t>
  </si>
  <si>
    <t>4C2gsJHZv4iinAHFdFqzqK3wx6HUisx5HDpRwFvCTwWN</t>
  </si>
  <si>
    <t>3T9Lafr1Dn5eaj06Z1a1Bn</t>
  </si>
  <si>
    <t>6NkzRvY2LtIEq9u93VYbsg</t>
  </si>
  <si>
    <t>AQ 23 PEST CONTROL</t>
  </si>
  <si>
    <t>4C2gsJHZv4iinAHFdFqzqK3uom9p3qca6ax7AaTTK2QT</t>
  </si>
  <si>
    <t>qp2SWgp44Toj1oTs4KmKI</t>
  </si>
  <si>
    <t>7zYHRKozLWyZJNsLHlqmWj</t>
  </si>
  <si>
    <t>HOP 24 GREENHOUSE-GASES AND CLIMATE CHANGE</t>
  </si>
  <si>
    <t>4C2gsJHZv4iinAHFdFqzqK1wFLkLpapYX6o9clnCsMpf</t>
  </si>
  <si>
    <t>79dQtq6ga2pL5svjyI9vwJ</t>
  </si>
  <si>
    <t>1YbYgCwF5emApZVepFq1X1</t>
  </si>
  <si>
    <t>AQ 24 HARVESTING AND POSTHARVESTING OPERATIONS</t>
  </si>
  <si>
    <t>4C2gsJHZv4iinAHFdFqzqK5aNPbKKRWAA60MBjo0xV4c</t>
  </si>
  <si>
    <t>sRjWGUiOhcqw76XsR8gAI</t>
  </si>
  <si>
    <t>2qQW5LAimcgbwLksFTh6tg</t>
  </si>
  <si>
    <t>FV 24 GREENHOUSE-GASES AND CLIMATE CHANGE</t>
  </si>
  <si>
    <t>4C2gsJHZv4iinAHFdFqzqK2Uopg36JNeaciZYcYszEzl</t>
  </si>
  <si>
    <t>01tN17HCTCOfRqB0HpKw6Y</t>
  </si>
  <si>
    <t>2oNaOXs0DVeMiQZPYCn5r7</t>
  </si>
  <si>
    <t>HOP 25 WASTE MANAGEMENT</t>
  </si>
  <si>
    <t>6wlTC8ogftkq4iCmKwM5w91QBze7NaIYiHw7VdVlbt4H</t>
  </si>
  <si>
    <t>1KTkWDhfrJeGjNaGLlu9N0</t>
  </si>
  <si>
    <t>4UI39RIn6YI8gQZpGRKexG</t>
  </si>
  <si>
    <t>FV 25 WASTE MANAGEMENT</t>
  </si>
  <si>
    <t>6wlTC8ogftkq4iCmKwM5w962pcFPkt77OZum9a77v4Bc</t>
  </si>
  <si>
    <t>5xEVaZMRr4rPr0X5emTIed</t>
  </si>
  <si>
    <t>61TDaidZRAGqCBPGs8ha8G</t>
  </si>
  <si>
    <t>AQ 25 HOLDING AND CROWDING FACILITIES</t>
  </si>
  <si>
    <t>6wlTC8ogftkq4iCmKwM5w95WJHGPTTWb7MtMDRBmMa6c</t>
  </si>
  <si>
    <t>37fXovEh91vOo3rWoXQeeB</t>
  </si>
  <si>
    <t>1PygzsgwT1kH98NoRIqHJK</t>
  </si>
  <si>
    <t>HOP 26 PLANT PROPAGATION MATERIAL</t>
  </si>
  <si>
    <t>6wlTC8ogftkq4iCmKwM5w9198tyEsFhpRSGa7ciBtswI</t>
  </si>
  <si>
    <t>2hLNcKAKs5NIk2b92G5cU2</t>
  </si>
  <si>
    <t>12V2s4FpWw8zBFdb1VY42A</t>
  </si>
  <si>
    <t>AQ 26 SLAUGHTER ACTIVITIES</t>
  </si>
  <si>
    <t>6wlTC8ogftkq4iCmKwM5w9zq9mC4X4axaBhi2FBiFDN</t>
  </si>
  <si>
    <t>5KtGpFDOZJqtfY2fIRqZm8</t>
  </si>
  <si>
    <t>3Xuqd2nxrHRHWBMMAl2PDV</t>
  </si>
  <si>
    <t>FV 26 PLANT PROPAGATION MATERIAL</t>
  </si>
  <si>
    <t>6wlTC8ogftkq4iCmKwM5w910c0y7GWMTWtoirCquzgD2</t>
  </si>
  <si>
    <t>SEQt0LTaINvR7ShWuB8sk</t>
  </si>
  <si>
    <t>2zKr6OtZT3ieaBkkiQdRnE</t>
  </si>
  <si>
    <t>HOP 27 GENETICALLY MODIFIED ORGANISMS</t>
  </si>
  <si>
    <t>awxbzDqiAc5w5F9Xaavfk5TvyR0UgB0EOmnMkFaZftX</t>
  </si>
  <si>
    <t>6ppjGKAbGM5VIqSujIYrHY</t>
  </si>
  <si>
    <t>fpZn5YAfrwOfpIHt5wBr7</t>
  </si>
  <si>
    <t>AQ 27 DEPURATION</t>
  </si>
  <si>
    <t>7DAWrJ4FEll4vr7SY3agoa5TvyR0UgB0EOmnMkFaZftX</t>
  </si>
  <si>
    <t>23ZO57D7EyypjkkiWSWNQk</t>
  </si>
  <si>
    <t>30jEVEr91nZpdd9cxyULwz</t>
  </si>
  <si>
    <t>FV 27 GENETICALLY MODIFIED ORGANISMS</t>
  </si>
  <si>
    <t>Ttg0N6A2FwKCNo4IteaLK5TvyR0UgB0EOmnMkFaZftX</t>
  </si>
  <si>
    <t>4DXJBMYXEpyZXy4TyT4YQR</t>
  </si>
  <si>
    <t>38FoI2x9MvJMWYmW9A94FP</t>
  </si>
  <si>
    <t>HOP 28 SOIL AND SUBSTRATE MANAGEMENT</t>
  </si>
  <si>
    <t>1w2d3I6CuKthFEEDJPAfK25TvyR0UgB0EOmnMkFaZftX</t>
  </si>
  <si>
    <t>4QXLZknWQnGgnf1s2Squ4p</t>
  </si>
  <si>
    <t>19FqK7ekLK0m3iLHchTn8h</t>
  </si>
  <si>
    <t>FV 28 SOIL AND SUBSTRATE MANAGEMENT</t>
  </si>
  <si>
    <t>2B20jqk2goXcNqV2HX9qhe5TvyR0UgB0EOmnMkFaZftX</t>
  </si>
  <si>
    <t>4IFbSwjHov4J6TAVK47Q5l</t>
  </si>
  <si>
    <t>4DY3EifbqbuiHigOcSYX3F</t>
  </si>
  <si>
    <t>HOP 28 SOIL MANAGEMENT</t>
  </si>
  <si>
    <t>MyNM2sLtxWP06FudRhDir5TvyR0UgB0EOmnMkFaZftX</t>
  </si>
  <si>
    <t>3TZ8Abr9rBhG4b2REuJghw</t>
  </si>
  <si>
    <t>6wlTC8ogftkq4iCmKwM5w9</t>
  </si>
  <si>
    <t>AQ 28 POSTHARVEST – MASS BALANCE AND TRACEABILITY</t>
  </si>
  <si>
    <t>"Legal entities that perform farming and postharvest handling of farmed aquatic species shall demonstrate compliance with the mass balance and traceability criteria at the postharvest units.
For the sake of simplicity, this section will use the terms “certified products,” “certified producers,” and “certified sources.” However, products, producers, and companies themselves are not certified. “Certified product” refers instead to a product originating from an Integrated Farm Assurance (IFA) certified production process. “Certified producer” and “certified sources” refer to a producer/source whose production processes have been certified."</t>
  </si>
  <si>
    <t>7EkiTjscQQ9YBuIWe6RZFk5TvyR0UgB0EOmnMkFaZftX</t>
  </si>
  <si>
    <t>6Zw0pPyeSgJ417YfAqafgC</t>
  </si>
  <si>
    <t>3mzqvFtvshFUd9FG5jPpxS</t>
  </si>
  <si>
    <t>HOP 29 FERTILIZERS AND BIOSTIMULANTS</t>
  </si>
  <si>
    <t>78lhTFJm2kvuowgAOftnD05TvyR0UgB0EOmnMkFaZftX</t>
  </si>
  <si>
    <t>3HkHCaJAY8U3Pyyr510VNm</t>
  </si>
  <si>
    <t>5nPf6FvRIaYhUohxiK6Z4C</t>
  </si>
  <si>
    <t>FV 29 FERTILIZERS AND BIOSTIMULANTS</t>
  </si>
  <si>
    <t>6NkzRvY2LtIEq9u93VYbsg5TvyR0UgB0EOmnMkFaZftX</t>
  </si>
  <si>
    <t>5uCJ7ub4A2ZDh3r7ebhDDD</t>
  </si>
  <si>
    <t>WIsqyzB7hUCqXcRGmylZ6</t>
  </si>
  <si>
    <t>HOP 30 WATER MANAGEMENT</t>
  </si>
  <si>
    <t>4G6L5rXAv5opyJXaaJSspR2VMR7eFBhsXQA1k8IjqWQx</t>
  </si>
  <si>
    <t>3dbFdi5Qo6RlC4NEidRfe2</t>
  </si>
  <si>
    <t>696jSQYmLVDJoD3UnofwTY</t>
  </si>
  <si>
    <t>FV 30 WATER MANAGEMENT</t>
  </si>
  <si>
    <t>2jUiyLvMOWJh04zKpLzls87mYXogZyldja1l4zH5Wvh4</t>
  </si>
  <si>
    <t>4tcqaKxItd2UudJKkhirlw</t>
  </si>
  <si>
    <t>5J6Wg6hIOJWcbwRBTKjslF</t>
  </si>
  <si>
    <t>HOP 31 INTEGRATED PEST MANAGEMENT</t>
  </si>
  <si>
    <t>2jUiyLvMOWJh04zKpLzls84JDwCyBH1ImTjbVhIZvTq3</t>
  </si>
  <si>
    <t>f1ADyJdTgZckMF873LBtG</t>
  </si>
  <si>
    <t>5QTGwGTKitdKuEwjmkCJSy</t>
  </si>
  <si>
    <t>FV 31 INTEGRATED PEST MANAGEMENT</t>
  </si>
  <si>
    <t>4G6L5rXAv5opyJXaaJSspR24wmFn53ZJndoxOd1EgcHe</t>
  </si>
  <si>
    <t>7d1h0m9pz35YRdo6SUeCBJ</t>
  </si>
  <si>
    <t>6mrYpZ2GcLZ7AP1RVVry5G</t>
  </si>
  <si>
    <t>FV 32 PLANT PROTECTION PRODUCTS</t>
  </si>
  <si>
    <t>2rOCEOZ7FKjNjNArXiLHzT5S5Axhf3c7R5yra1GF3lz</t>
  </si>
  <si>
    <t>6HdXV2n4nPxqhZZHqKk1IB</t>
  </si>
  <si>
    <t>57pN9EDRNJdtiagduP3fZW</t>
  </si>
  <si>
    <t>HOP 32 PLANT PROTECTION PRODUCTS</t>
  </si>
  <si>
    <t>2rOCEOZ7FKjNjNArXiLHzT2nHnjQBzxk2jzqTlOcVbMi</t>
  </si>
  <si>
    <t>1GylsZuzswRyx3gGY1kRVP</t>
  </si>
  <si>
    <t>Rm2o1gaBaALvlfFEiYrMu</t>
  </si>
  <si>
    <t>HOP 33 POSTHARVEST HANDLING</t>
  </si>
  <si>
    <t>3htAhHdPv9OtsLHNNhtZxHKwyucNsg6nzI6rjENLt3d</t>
  </si>
  <si>
    <t>4fZ94v0D7Q3k5nMpXDQ1gU</t>
  </si>
  <si>
    <t>6SSbkfthK0LYaxbv5b14GB</t>
  </si>
  <si>
    <t>FV 33 POSTHARVEST HANDLING</t>
  </si>
  <si>
    <t>6GF3xiweshSSrjhesMZt6f5TvyR0UgB0EOmnMkFaZftX</t>
  </si>
  <si>
    <t>5cdB0Hk0HWWPoe36r10cTG</t>
  </si>
  <si>
    <t>3Fg5RTdQ7a6O2THEvpVWrG</t>
  </si>
  <si>
    <t>FO 01.01 Site history</t>
  </si>
  <si>
    <t>One of the key features of sustainable farming is the continuous integration of site-specific knowledge and practical experience for future management planning and practices. 
This section is intended to ensure proper site management based on planning and monitoring own practices and products, including listening to external clients to enhance learning and improvement, ensuring that the land, buildings, and other facilities which constitute the fabric of the farm are properly managed for the safe production of flowers and ornamentals and the protection of the environment.</t>
  </si>
  <si>
    <t>2PY4EEd6KbBqNYrQrNPBD45TvyR0UgB0EOmnMkFaZftX</t>
  </si>
  <si>
    <t>39Hes98vGzeLAvKkKTawVO</t>
  </si>
  <si>
    <t>7BbYPU8D5VjuX50wR037bc</t>
  </si>
  <si>
    <t>AQ 01.01 Site history</t>
  </si>
  <si>
    <t>2jUiyLvMOWJh04zKpLzls84owgIkC6nXLa7lsm0MrLOO</t>
  </si>
  <si>
    <t>2nIFvbGDtVjetX4bSd1ieY</t>
  </si>
  <si>
    <t>6udigXdkpe8Lswjod4NBOa</t>
  </si>
  <si>
    <t>AQ 01.02 Site management</t>
  </si>
  <si>
    <t>2jUiyLvMOWJh04zKpLzls857CpNqy9lJZPIEGl3cpn84</t>
  </si>
  <si>
    <t>3C1zcoZhmW10RikKo66Omx</t>
  </si>
  <si>
    <t>1qvPg1ym8f6SRe66rOl40x</t>
  </si>
  <si>
    <t>FO 01.02 Outsourced activities</t>
  </si>
  <si>
    <t>2jUiyLvMOWJh04zKpLzls823vkcq3eLNCd3go9Rkaald</t>
  </si>
  <si>
    <t>1iv5WR7BCTAyGuWtCRpan4</t>
  </si>
  <si>
    <t>KwyucNsg6nzI6rjENLt3d</t>
  </si>
  <si>
    <t>AQ 01.03 Legislative framework</t>
  </si>
  <si>
    <t>3jqGVv62GBsd8KJSjIWQ7X55ckAD4CZWQhWLcwQj76KJ</t>
  </si>
  <si>
    <t>7t9IyYzQxOwCX1utYaZDrZ</t>
  </si>
  <si>
    <t>6OqbxahSFlVeKhLRgYFytR</t>
  </si>
  <si>
    <t>FO 01.03 Internal documentation</t>
  </si>
  <si>
    <t>3jqGVv62GBsd8KJSjIWQ7X5SgdbGCqfnJhgVdCZaO52C</t>
  </si>
  <si>
    <t>5zXPfhwhAd1IOsIeHeU5CM</t>
  </si>
  <si>
    <t>2pCca0Upzl3Nn66JUNHXeF</t>
  </si>
  <si>
    <t>FO 01.04 Training and assigned responsibilities</t>
  </si>
  <si>
    <t>2rOCEOZ7FKjNjNArXiLHzT2GgfGeHb0isCXFe3cDafB8</t>
  </si>
  <si>
    <t>3XeWo0HK2q2LIAWuiLq81E</t>
  </si>
  <si>
    <t>79pV2c30dTskerAeol8ohZ</t>
  </si>
  <si>
    <t>FO 01.05 Customer requirements</t>
  </si>
  <si>
    <t>2rOCEOZ7FKjNjNArXiLHzT2z9eo0DDlV0YPSYz2O8J7r</t>
  </si>
  <si>
    <t>5DRnU7mjS8VCI7Ap2v73CO</t>
  </si>
  <si>
    <t>11FBMuieNmnZtyeFBlepcF</t>
  </si>
  <si>
    <t>FO 01.06 Complaints</t>
  </si>
  <si>
    <t>2rOCEOZ7FKjNjNArXiLHzT3Zzd9zsLAfuVfEUUYQV7Pd</t>
  </si>
  <si>
    <t>GPN1iO2ZupplHeWuJnm7J</t>
  </si>
  <si>
    <t>CSohyDpAegE66esWvDgT5</t>
  </si>
  <si>
    <t>FO 01.07 Non-conforming products</t>
  </si>
  <si>
    <t>2rOCEOZ7FKjNjNArXiLHzT11ZC60E3YAtAUx5wNuuXwj</t>
  </si>
  <si>
    <t>6boq5twCHOdIrNojlxuFjG</t>
  </si>
  <si>
    <t>743VeTmtrKzh2yBlulWP21</t>
  </si>
  <si>
    <t>FO 01.08 Recall and withdrawal</t>
  </si>
  <si>
    <t>3WOTX6z9yCADtqy7fUTDJn5TvyR0UgB0EOmnMkFaZftX</t>
  </si>
  <si>
    <t>VoonZx94STGuLmJNzGHQX</t>
  </si>
  <si>
    <t>2PabgCVl2axbE6gvoMhnNb</t>
  </si>
  <si>
    <t>FO 02.01 Traceability</t>
  </si>
  <si>
    <t>Traceability allows to distinguish between products originating from certified and noncertified production processes, supporting the credibility of the certificate. It also allows producers to reconcile practices with products and improve their production processes and quality. It allows the withdrawal of flowers and ornamentals when needed, and enables customers to be provided with targeted and accurate information concerning implicated products.</t>
  </si>
  <si>
    <t>5HjMxha5zh3JmCKzoQNaGT5TvyR0UgB0EOmnMkFaZftX</t>
  </si>
  <si>
    <t>4rPb6aRnjT1RlOidzZW8NT</t>
  </si>
  <si>
    <t>1WLl5crwUtAKu9uhWYEzsL</t>
  </si>
  <si>
    <t>FO 02.02 Parallel ownership</t>
  </si>
  <si>
    <t xml:space="preserve">This section applies to all producers who need to register for parallel ownership (where products originating from certified and noncertified production processes are produced and/or owned by one legal entity). It does not apply to producers who want to achieve certification for 100% of the production processes of all products in their GLOBALG.A.P. scope and buy none of those products from other producers (with certification or not). </t>
  </si>
  <si>
    <t>6cVkk3FsKVyXw3Axz1X0EJKWseLrLUhPeorCfNWn5jf</t>
  </si>
  <si>
    <t>1Gmj3oSGRRz2wF43jglNiZ</t>
  </si>
  <si>
    <t>3bNRfY2TpP6vkYKG0u4wwr</t>
  </si>
  <si>
    <t>FO 02.03 Mass balance</t>
  </si>
  <si>
    <t>6cVkk3FsKVyXw3Axz1X0EJ55afRttVG4dVUXKLoNoQoe</t>
  </si>
  <si>
    <t>3U9ZVLZyebAQYRVksg1MLP</t>
  </si>
  <si>
    <t>412fDoNkTQzvavcR1yffoS</t>
  </si>
  <si>
    <t>FO 02.04 GLOBALG.A.P. status</t>
  </si>
  <si>
    <t>6cVkk3FsKVyXw3Axz1X0EJ6tiYYI8mKlvSXw5jfqgMdE</t>
  </si>
  <si>
    <t>6DK33hs49O0mVODM44PumI</t>
  </si>
  <si>
    <t>3IMlwAGWtNQ8ZjIBrbKwsL</t>
  </si>
  <si>
    <t>FO 02.05 Logo use</t>
  </si>
  <si>
    <t>4G6L5rXAv5opyJXaaJSspR5mdYYXLIFyNI492xPC4Wrk</t>
  </si>
  <si>
    <t>MfbZ6xSbvl0LIQHCG3HAH</t>
  </si>
  <si>
    <t>2ea1rhckQVrSaK28J1Se0f</t>
  </si>
  <si>
    <t>FO 03.01 Propagation material</t>
  </si>
  <si>
    <t>4pvzWZLf4r0AsvpuWuoYAC6eaxQshM5yuY2WLlQ8amUS</t>
  </si>
  <si>
    <t>2D3gR7aaHx6tnYQQuF1lXz</t>
  </si>
  <si>
    <t>AsizSx9djd7Hn9BlLrbya</t>
  </si>
  <si>
    <t>FO 03.02 Chemical treatments and dressings</t>
  </si>
  <si>
    <t>4pvzWZLf4r0AsvpuWuoYAC6moTS0uCjB77ymqMRrEaKu</t>
  </si>
  <si>
    <t>476rC4cdc9j8oss1h3sXXS</t>
  </si>
  <si>
    <t>1MAAg94AQdklTBAzABM4wS</t>
  </si>
  <si>
    <t>FO 03.03 Genetically modified organisms</t>
  </si>
  <si>
    <t>4pvzWZLf4r0AsvpuWuoYAC1V7OJsLngbMIMF5cpB2lgv</t>
  </si>
  <si>
    <t>3dK0wdZnclzgLIOpYhYOUM</t>
  </si>
  <si>
    <t>4CTLgpMoXEpcE8tXLndCGp</t>
  </si>
  <si>
    <t xml:space="preserve">FO 03.04 Transition period </t>
  </si>
  <si>
    <t>4pvzWZLf4r0AsvpuWuoYAC69tkf9xTq4aAYbrRMthWNF</t>
  </si>
  <si>
    <t>304WayBeH0VzrDds0V9TK0</t>
  </si>
  <si>
    <t>6GGR163KNx1sTit3j0ivMP</t>
  </si>
  <si>
    <t xml:space="preserve">FO 04.01 Soil conservation
</t>
  </si>
  <si>
    <t>Good soil husbandry ensures the long-term fertility of the soil, aids yield, and contributes to profitability. Not applicable in the case of crops that are not grown directly in soil (e.g., hydroponic or potted plants).</t>
  </si>
  <si>
    <t>4pvzWZLf4r0AsvpuWuoYAC32bnxD3iuIFgJa6SxSTZZE</t>
  </si>
  <si>
    <t>60YTqCQn7FH9usxqAQOiqL</t>
  </si>
  <si>
    <t>4owgIkC6nXLa7lsm0MrLOO</t>
  </si>
  <si>
    <t>AQ 04.01 Workers’ occupational health and safety</t>
  </si>
  <si>
    <t>4pvzWZLf4r0AsvpuWuoYAC65SiBmR9xE6MmZIJH2OMh8</t>
  </si>
  <si>
    <t>3voJYmeY4m9jVUrQOPEIep</t>
  </si>
  <si>
    <t>6twC7WvSzvTac9PtqXVar6</t>
  </si>
  <si>
    <t>FO 04.02 Soil fumigation</t>
  </si>
  <si>
    <t>4pvzWZLf4r0AsvpuWuoYAC4Zl4dLXiCmXFVqnsslPb0x</t>
  </si>
  <si>
    <t>vjS57MJ5nsSkYmlRxSwbF</t>
  </si>
  <si>
    <t>57CpNqy9lJZPIEGl3cpn84</t>
  </si>
  <si>
    <t>AQ 04.02 Training and assigned responsibilities</t>
  </si>
  <si>
    <t>4pvzWZLf4r0AsvpuWuoYAC12xtoMmsI7QQenkWEVMZAu</t>
  </si>
  <si>
    <t>6Nj4cfV6ylPpCa0EI9BKKW</t>
  </si>
  <si>
    <t>Jfokfy0DypbRD7D7zEF8h</t>
  </si>
  <si>
    <t>FO 04.03 Substrates</t>
  </si>
  <si>
    <t>4pvzWZLf4r0AsvpuWuoYAC3bnauhR2XKWnnmjxnrNJeQ</t>
  </si>
  <si>
    <t>1JbLaD4cXHUBhzd0XaNL3n</t>
  </si>
  <si>
    <t>7mYXogZyldja1l4zH5Wvh4</t>
  </si>
  <si>
    <t>AQ 04.03 Workers’ hazards and first aid</t>
  </si>
  <si>
    <t>4Igs0TcvRtcZaLqERpBzyw5TvyR0UgB0EOmnMkFaZftX</t>
  </si>
  <si>
    <t>59QewLUkUiVzPdGlfgu21o</t>
  </si>
  <si>
    <t>3R84nmeK4iATbuwZ2gsDsb</t>
  </si>
  <si>
    <t>FO 04.04 Nutritional needs</t>
  </si>
  <si>
    <t>6inH5pgUJeX8hyB3EYnjvL3vLjIvLzmFDnyHGwp4sKjy</t>
  </si>
  <si>
    <t>2IpBpucJX7pJDK7yar4Pdz</t>
  </si>
  <si>
    <t>4JDwCyBH1ImTjbVhIZvTq3</t>
  </si>
  <si>
    <t>AQ 04.04 Personal protective equipment</t>
  </si>
  <si>
    <t>6inH5pgUJeX8hyB3EYnjvL2lcjWDd2pC4Mxvjx89tTP3</t>
  </si>
  <si>
    <t>4b75QxZajdtzw35yuJYzax</t>
  </si>
  <si>
    <t>23vkcq3eLNCd3go9Rkaald</t>
  </si>
  <si>
    <t>AQ 04.05 Workers’ welfare</t>
  </si>
  <si>
    <t>6inH5pgUJeX8hyB3EYnjvL4WvVgaj0DmqytcECbsfj85</t>
  </si>
  <si>
    <t>LBOB0pVTmEHC3zp2yT9uB</t>
  </si>
  <si>
    <t>7o4R1VJX1KXn6Y2mK3KBnX</t>
  </si>
  <si>
    <t>FO 04.05 Nutrient content</t>
  </si>
  <si>
    <t>1YbYgCwF5emApZVepFq1X175ZhDFwSi67hTEERmDGpdT</t>
  </si>
  <si>
    <t>2fxuNtMikwq4pGJPm9UHmp</t>
  </si>
  <si>
    <t>4lUZQXD5tjtX2glVe4lraA</t>
  </si>
  <si>
    <t>FO 04.06 Application records</t>
  </si>
  <si>
    <t>1YbYgCwF5emApZVepFq1X12fdp0291AK18VPCACdP0xw</t>
  </si>
  <si>
    <t>2jMIlVn1YjTp2J7QpgwC0e</t>
  </si>
  <si>
    <t>3yiRDwLwt1Ow5dQeFJqM2k</t>
  </si>
  <si>
    <t>FO 04.07 Fertilizer and biostimulant storage</t>
  </si>
  <si>
    <t>61TDaidZRAGqCBPGs8ha8G5TX5THcQM5Np1uQ5ItrWLM</t>
  </si>
  <si>
    <t>iRZqmNFK3RvDpleWESvWD</t>
  </si>
  <si>
    <t>5GJnBn0XaHPkzo9hXhVvqW</t>
  </si>
  <si>
    <t xml:space="preserve">FO 05.01 Water sources
</t>
  </si>
  <si>
    <t>61TDaidZRAGqCBPGs8ha8G1aV0zFwSp9AmvxxfeGq2eA</t>
  </si>
  <si>
    <t>ULRbRAkZftwkpBniFH1e3</t>
  </si>
  <si>
    <t>3yEQbyyk01GoZYBCkYA4FP</t>
  </si>
  <si>
    <t>FO 05.02 Predicting irrigation requirements</t>
  </si>
  <si>
    <t>61TDaidZRAGqCBPGs8ha8G6gb3L0lEZN6wO8WjVRr7lV</t>
  </si>
  <si>
    <t>2Oh375nnYEbnQDw1A6DTeg</t>
  </si>
  <si>
    <t>3bxp0a7dcsX1zRhf8lSDgg</t>
  </si>
  <si>
    <t>FO 05.03 Record keeping</t>
  </si>
  <si>
    <t>12V2s4FpWw8zBFdb1VY42AxbaIyuRHw74GoMT8PbnKx</t>
  </si>
  <si>
    <t>3oVFuQiVBK4m7nEKjxabKy</t>
  </si>
  <si>
    <t>25itD9t3AKPNN1d0JIB5bx</t>
  </si>
  <si>
    <t>FO 05.04 Water quality</t>
  </si>
  <si>
    <t>12V2s4FpWw8zBFdb1VY42A1oGNflTpAerQDWPIkzL1jE</t>
  </si>
  <si>
    <t>3R09p8j9SBPrd2ZkAKqqPy</t>
  </si>
  <si>
    <t>mo9Uog2nl7PhTPO5LbeWt</t>
  </si>
  <si>
    <t>AQ 06.01 Identification of waste and pollutants</t>
  </si>
  <si>
    <t>fpZn5YAfrwOfpIHt5wBr75TvyR0UgB0EOmnMkFaZftX</t>
  </si>
  <si>
    <t>WVkyFPGsvsPsC7Lz3bNRP</t>
  </si>
  <si>
    <t>2DBDLKNCCHjgeVp2fH2kz4</t>
  </si>
  <si>
    <t>AQ 06.02 Waste and pollution action plan</t>
  </si>
  <si>
    <t>QZfIR1aSAjL2YcUqo376X5TvyR0UgB0EOmnMkFaZftX</t>
  </si>
  <si>
    <t>fICsjkYrHVr87NAeTjI92</t>
  </si>
  <si>
    <t>55ckAD4CZWQhWLcwQj76KJ</t>
  </si>
  <si>
    <t>AQ 06.03 Environmental impact and management</t>
  </si>
  <si>
    <t>3htAhHdPv9OtsLHNNhtZxH7BbYPU8D5VjuX50wR037bc</t>
  </si>
  <si>
    <t>3wjtllhf2EZ05k7ry5E364</t>
  </si>
  <si>
    <t>5SgdbGCqfnJhgVdCZaO52C</t>
  </si>
  <si>
    <t xml:space="preserve">AQ 06.04 Water usage and disposal 
</t>
  </si>
  <si>
    <t>Cross-reference with AQ 06.03.02.</t>
  </si>
  <si>
    <t>3htAhHdPv9OtsLHNNhtZxH6udigXdkpe8Lswjod4NBOa</t>
  </si>
  <si>
    <t>2lIJrvbtPcVuY8RZkfCGAZ</t>
  </si>
  <si>
    <t>1WOpilQQJvvs3HIzyLlTD7</t>
  </si>
  <si>
    <t>FO 07.01 Choice of plant protection products</t>
  </si>
  <si>
    <t>3jqGVv62GBsd8KJSjIWQ7Xmo9Uog2nl7PhTPO5LbeWt</t>
  </si>
  <si>
    <t>54b9jNn5l6JshlbKMcZkvo</t>
  </si>
  <si>
    <t>2GgfGeHb0isCXFe3cDafB8</t>
  </si>
  <si>
    <t>AQ 07.01 Impact of farming on the environment and biodiversity</t>
  </si>
  <si>
    <t>3jqGVv62GBsd8KJSjIWQ7X2DBDLKNCCHjgeVp2fH2kz4</t>
  </si>
  <si>
    <t>3CUgz7Cjbz3lVegK48kdwN</t>
  </si>
  <si>
    <t>2z9eo0DDlV0YPSYz2O8J7r</t>
  </si>
  <si>
    <t>AQ 07.02 Predator exclusion plan</t>
  </si>
  <si>
    <t>1kzI7hCCMY4wQOFQmIPOPD5TvyR0UgB0EOmnMkFaZftX</t>
  </si>
  <si>
    <t>101TCDdkyoiKx59uYCCXGd</t>
  </si>
  <si>
    <t>Cnld8x4oHlmExTFHGeLjj</t>
  </si>
  <si>
    <t xml:space="preserve">FO 07.02 Application records </t>
  </si>
  <si>
    <t>5OZ3Oy0MVM5jXao9ZvAlrA5TvyR0UgB0EOmnMkFaZftX</t>
  </si>
  <si>
    <t>vmjGfCIFJSM7cQD7NFV80</t>
  </si>
  <si>
    <t>3Zzd9zsLAfuVfEUUYQV7Pd</t>
  </si>
  <si>
    <t xml:space="preserve">AQ 07.03 Escapes </t>
  </si>
  <si>
    <t>4ZGW9ZWBwWewpL1DYzfgyb5TvyR0UgB0EOmnMkFaZftX</t>
  </si>
  <si>
    <t>4CJaPlJ48CsnwJPpOBaOcW</t>
  </si>
  <si>
    <t>r4Wl5viNqALmYQehnJigP</t>
  </si>
  <si>
    <t>FO 07.03 Disposal of surplus application mix</t>
  </si>
  <si>
    <t>4gUkP5eS8EnUG0fKZ0tMiZ5TvyR0UgB0EOmnMkFaZftX</t>
  </si>
  <si>
    <t>4amaTwSSW3aZdfZj8YONNc</t>
  </si>
  <si>
    <t>11ZC60E3YAtAUx5wNuuXwj</t>
  </si>
  <si>
    <t>AQ 07.04 High conservation value areas</t>
  </si>
  <si>
    <t>7HDQtIsDtzns0bD1ntR0eP5TvyR0UgB0EOmnMkFaZftX</t>
  </si>
  <si>
    <t>1iBxbUx6cezVlgCvMmOwI9</t>
  </si>
  <si>
    <t>3W7dGcEqSrkGPLpK2FPpjb</t>
  </si>
  <si>
    <t>FO 07.04 Plant protection product and postharvest treatment product storage</t>
  </si>
  <si>
    <t>5ZEbtYAwaiK1X4qvVH0ye85TvyR0UgB0EOmnMkFaZftX</t>
  </si>
  <si>
    <t>1nW8TTNH1fusUklcAyzJ3O</t>
  </si>
  <si>
    <t>5S5Axhf3c7R5yra1GF3lz</t>
  </si>
  <si>
    <t>AQ 07.05 Ecological upgrading of unproductive sites</t>
  </si>
  <si>
    <t>36VGW0OgI5dbYuNy8pN1X45TvyR0UgB0EOmnMkFaZftX</t>
  </si>
  <si>
    <t>4dqTp7fkABPCSIwP6BJ67E</t>
  </si>
  <si>
    <t>6OVfMLlOhjDUtTGVH4d1tI</t>
  </si>
  <si>
    <t>FO 07.05 Plant protection product handling</t>
  </si>
  <si>
    <t>1LqxqbMnYmX3O47nTDkHLF5TvyR0UgB0EOmnMkFaZftX</t>
  </si>
  <si>
    <t>6CSFbUgkhrbJU87vlKmRUq</t>
  </si>
  <si>
    <t>2nHnjQBzxk2jzqTlOcVbMi</t>
  </si>
  <si>
    <t>AQ 07.06 Energy efficiency</t>
  </si>
  <si>
    <t>Farming equipment shall be selected and maintained for optimum energy efficiency. The use of renewable energy sources should be encouraged.</t>
  </si>
  <si>
    <t>76Up1Jlz2ogKdKXUH1J3L5TvyR0UgB0EOmnMkFaZftX</t>
  </si>
  <si>
    <t>7KbSmeRQQ9vMW32RA3fvgt</t>
  </si>
  <si>
    <t>5VavlH2MeUS17rVAik4joc</t>
  </si>
  <si>
    <t>FO 07.06 Empty plant protection product containers</t>
  </si>
  <si>
    <t>6l21qjBupUIUO8XLCiUEef5TvyR0UgB0EOmnMkFaZftX</t>
  </si>
  <si>
    <t>5z698mI9SK13uqc3qKoGYH</t>
  </si>
  <si>
    <t>aJyo4GEfHW26SGyqyk8my</t>
  </si>
  <si>
    <t xml:space="preserve">FO 07.07 Obsolete plant protection products </t>
  </si>
  <si>
    <t>31r3O7m6YdmvyCuOWIOMh65TvyR0UgB0EOmnMkFaZftX</t>
  </si>
  <si>
    <t>2gbDib5iDBqNNbrpbd3LT0</t>
  </si>
  <si>
    <t>3JTeuQtOc1OKqfRNulIqvM</t>
  </si>
  <si>
    <t xml:space="preserve">FO 07.08 Application of other substances </t>
  </si>
  <si>
    <t>7bt3lOtOqh5dlKm5Rqrjx45TvyR0UgB0EOmnMkFaZftX</t>
  </si>
  <si>
    <t>SAeb09u4BIJU5hywl5ZTk</t>
  </si>
  <si>
    <t>1zDGYHavQ1Y1HUI9R90OOZ</t>
  </si>
  <si>
    <t>FO 07.09 Equipment</t>
  </si>
  <si>
    <t>2RFsPSHa2XlX0JHYiJO2Wc5TvyR0UgB0EOmnMkFaZftX</t>
  </si>
  <si>
    <t>OkwgpiefJyhKOx86JFmLs</t>
  </si>
  <si>
    <t>5l2rJiYbFtvFuXNhk6Xt0S</t>
  </si>
  <si>
    <t>FO 08.01 Quality of postharvest water</t>
  </si>
  <si>
    <t>6PzSKiJw1bRFye5uX49taK5TvyR0UgB0EOmnMkFaZftX</t>
  </si>
  <si>
    <t>Oa7r1b8qY2CRF4UuPKcN3</t>
  </si>
  <si>
    <t>64wGe3MdQzgQigsw2nGTdA</t>
  </si>
  <si>
    <t>FO 08.02 Postharvest treatments</t>
  </si>
  <si>
    <t>48EClxc2uJIvBOW8IlSEPt5TvyR0UgB0EOmnMkFaZftX</t>
  </si>
  <si>
    <t>3L2zyFJ2zu5HQQgkTRwa7p</t>
  </si>
  <si>
    <t>7e2OTmZvHrA9xmbHveLBmp</t>
  </si>
  <si>
    <t>FO 12.01 Workers’ health and safety</t>
  </si>
  <si>
    <t>2o0PHrjwVpc8TxdOBpkPzy5TvyR0UgB0EOmnMkFaZftX</t>
  </si>
  <si>
    <t>5RQ8IqiLnmA7DEtNqhNVls</t>
  </si>
  <si>
    <t>1j8KzCREQQlaHRiz9wuo0z</t>
  </si>
  <si>
    <t>FO 12.02 Hazards and first aid</t>
  </si>
  <si>
    <t>696jSQYmLVDJoD3UnofwTY253gbk0kdnSSFyQX6iFKWy</t>
  </si>
  <si>
    <t>4V5PDUBdj9Q0i7fbGfInQk</t>
  </si>
  <si>
    <t>1ERzCDuPHpofETFZxfdFUx</t>
  </si>
  <si>
    <t>FO 12.03 Protective clothing and equipment</t>
  </si>
  <si>
    <t>696jSQYmLVDJoD3UnofwTYuzn8UMxTkF1w7M3FTD0sW</t>
  </si>
  <si>
    <t>21mCH63CMsUTKkluKw6dN9</t>
  </si>
  <si>
    <t>KWseLrLUhPeorCfNWn5jf</t>
  </si>
  <si>
    <t>AQ 18.01 Brood stock and seedlings</t>
  </si>
  <si>
    <t>Depending on species: Ova, smolt, fry, fingerling, larvae, alevin, spat, nauplii and post-larvae, others</t>
  </si>
  <si>
    <t>696jSQYmLVDJoD3UnofwTY6aZY7458MgGAXucrp2rDfj</t>
  </si>
  <si>
    <t>tDOe2o0zWYqYm0KNgqj9x</t>
  </si>
  <si>
    <t>55afRttVG4dVUXKLoNoQoe</t>
  </si>
  <si>
    <t>AQ 18.02 Hatchery management</t>
  </si>
  <si>
    <t>696jSQYmLVDJoD3UnofwTY5U9xxekFJ28sU2NwdkP9u8</t>
  </si>
  <si>
    <t>3gLKlk7CEmbkXjaBvbTvGh</t>
  </si>
  <si>
    <t>6tiYYI8mKlvSXw5jfqgMdE</t>
  </si>
  <si>
    <t>AQ 18.03 Brood fish stripping</t>
  </si>
  <si>
    <t xml:space="preserve">If brood fish are stripped, this shall be done with consideration for the animals’ welfare.
</t>
  </si>
  <si>
    <t>696jSQYmLVDJoD3UnofwTY7GSUGbBCg0zqqdO3nIYknt</t>
  </si>
  <si>
    <t>5k6Z1qS7vCZ6NXbWiaUJu9</t>
  </si>
  <si>
    <t>5mdYYXLIFyNI492xPC4Wrk</t>
  </si>
  <si>
    <t>AQ 19.01 Chemical compound storage</t>
  </si>
  <si>
    <t>696jSQYmLVDJoD3UnofwTY4YYEAFlKQL7dZttPmpxB2F</t>
  </si>
  <si>
    <t>3snGfVLt7Wxd5FZGpG4j8y</t>
  </si>
  <si>
    <t>2VMR7eFBhsXQA1k8IjqWQx</t>
  </si>
  <si>
    <t>AQ 19.02 Empty containers and unused chemicals</t>
  </si>
  <si>
    <t>1gpvHRL3jcuK0YTVBxeDJK5TvyR0UgB0EOmnMkFaZftX</t>
  </si>
  <si>
    <t>4zSkvUbTdlSMEjoMX9r149</t>
  </si>
  <si>
    <t>24wmFn53ZJndoxOd1EgcHe</t>
  </si>
  <si>
    <t>AQ 19.03 Transport of chemical compounds</t>
  </si>
  <si>
    <t>6SSbkfthK0LYaxbv5b14GBCewd3FqcwBMtVtTDK4h9s</t>
  </si>
  <si>
    <t>3LyKIn2zocb3lDNExH1RfM</t>
  </si>
  <si>
    <t>4xvzsgnTOtRkF4CQ8kI09i</t>
  </si>
  <si>
    <t>HOP 20.01 Risk assessment and training</t>
  </si>
  <si>
    <t>6SSbkfthK0LYaxbv5b14GB7h4leQtnNFBbHHWbgN8lXM</t>
  </si>
  <si>
    <t>7eAOPa3QKXk7fUsXuWAZQT</t>
  </si>
  <si>
    <t>6eaxQshM5yuY2WLlQ8amUS</t>
  </si>
  <si>
    <t>AQ 20.01 Traceability and stock origin</t>
  </si>
  <si>
    <t>6SSbkfthK0LYaxbv5b14GB5RnRCz8ee4Zl9QUgeRKTHd</t>
  </si>
  <si>
    <t>1o2yFFL4vOygH47fNAZmGV</t>
  </si>
  <si>
    <t>2IPCUnYuMhRLMitDdZuBV6</t>
  </si>
  <si>
    <t>FV 20.01 Risk assessment and training</t>
  </si>
  <si>
    <t>6SSbkfthK0LYaxbv5b14GB1vk62VlZg3Zq6bcgLfSxGJ</t>
  </si>
  <si>
    <t>31PFCSQaqCuB8q57zJg6RP</t>
  </si>
  <si>
    <t>5Nuj2EiEyMVydcblHaISFD</t>
  </si>
  <si>
    <t>HOP 20.02 Hazards and first aid</t>
  </si>
  <si>
    <t>6SSbkfthK0LYaxbv5b14GB5TLexd3GI3AjZkCglPj3h5</t>
  </si>
  <si>
    <t>5jtdahGRPyTbM5paWcRuKM</t>
  </si>
  <si>
    <t>6moTS0uCjB77ymqMRrEaKu</t>
  </si>
  <si>
    <t>AQ 20.02 Farmed aquatic species health and welfare</t>
  </si>
  <si>
    <t>6SSbkfthK0LYaxbv5b14GB1OZTzJWvKeCm4lQLj2de5o</t>
  </si>
  <si>
    <t>1P5WF4AhiUVjKU0eMjYNP3</t>
  </si>
  <si>
    <t>6rCsdcQbJnfwmnsw2F9C4z</t>
  </si>
  <si>
    <t>FV 20.02 Hazards and first aid</t>
  </si>
  <si>
    <t>6SSbkfthK0LYaxbv5b14GB6v0SS1OCIEL11DaUsdV8qY</t>
  </si>
  <si>
    <t>6akCg1bzbz31hRuysr8H2o</t>
  </si>
  <si>
    <t>1E1VhZbj9C7JN1P2MNO7PP</t>
  </si>
  <si>
    <t>HOP 20.03 Personal protective equipment</t>
  </si>
  <si>
    <t>3Xuqd2nxrHRHWBMMAl2PDV5TvyR0UgB0EOmnMkFaZftX</t>
  </si>
  <si>
    <t>4Hbavnq82IxeTzp86PTwLH</t>
  </si>
  <si>
    <t>1V7OJsLngbMIMF5cpB2lgv</t>
  </si>
  <si>
    <t>AQ 20.03 Treatments</t>
  </si>
  <si>
    <t>5nPf6FvRIaYhUohxiK6Z4C4e9U8QqFWhkb5syMftPkjz</t>
  </si>
  <si>
    <t>3lmOYo1HEXN9WTJSOmoeqn</t>
  </si>
  <si>
    <t>22v7nnkQpO82gWNsHA3e6i</t>
  </si>
  <si>
    <t>FV 20.03 Personal protective equipment</t>
  </si>
  <si>
    <t>5nPf6FvRIaYhUohxiK6Z4C5wu9vqrUGRlCKkbHt3ECf0</t>
  </si>
  <si>
    <t>76gj5wqMrhjC9IwB6fPD1O</t>
  </si>
  <si>
    <t>6iax11SKEZhY8rQyeOo4x9</t>
  </si>
  <si>
    <t>HOP 20.04 Workers’ welfare</t>
  </si>
  <si>
    <t>5nPf6FvRIaYhUohxiK6Z4C7tkt1sKqqlLnUrh71qam9K</t>
  </si>
  <si>
    <t>7bibspXJGGbnFX0bW7wkAp</t>
  </si>
  <si>
    <t>69tkf9xTq4aAYbrRMthWNF</t>
  </si>
  <si>
    <t>AQ 20.04 Treatment records</t>
  </si>
  <si>
    <t>6mrYpZ2GcLZ7AP1RVVry5G7te0V5sEO4j2gdaCHhqwRe</t>
  </si>
  <si>
    <t>3G6XCS3kXxaiT6An6fyXYY</t>
  </si>
  <si>
    <t>5az4vdaXEuQgs5B9UaOjzb</t>
  </si>
  <si>
    <t>FV 20.04 Workers’ welfare</t>
  </si>
  <si>
    <t>6mrYpZ2GcLZ7AP1RVVry5GaeLabNl3CjngCaQDiZCnP</t>
  </si>
  <si>
    <t>64tLhqUpveB3E8yVXVsubo</t>
  </si>
  <si>
    <t>32bnxD3iuIFgJa6SxSTZZE</t>
  </si>
  <si>
    <t>AQ 20.05 Mortality</t>
  </si>
  <si>
    <t>6mrYpZ2GcLZ7AP1RVVry5G6ZlIRqNokp14rd0OrJYpUs</t>
  </si>
  <si>
    <t>1Jsd4Po9zEonkNa6KicOXv</t>
  </si>
  <si>
    <t>65SiBmR9xE6MmZIJH2OMh8</t>
  </si>
  <si>
    <t>AQ 20.06 All pens in bodies of water</t>
  </si>
  <si>
    <t>6mrYpZ2GcLZ7AP1RVVry5G6Rr7lWkdEx4UFV3lspdV2c</t>
  </si>
  <si>
    <t>1A6ymTFpce17AFVUfpWjBA</t>
  </si>
  <si>
    <t>4Zl4dLXiCmXFVqnsslPb0x</t>
  </si>
  <si>
    <t>AQ 20.07 Ponds</t>
  </si>
  <si>
    <t>6mrYpZ2GcLZ7AP1RVVry5G7FzFPUI62I8icT9zFiqYBn</t>
  </si>
  <si>
    <t>7qLHXfgMF1BvtNhEoTrOl1</t>
  </si>
  <si>
    <t>12xtoMmsI7QQenkWEVMZAu</t>
  </si>
  <si>
    <t xml:space="preserve">AQ 20.08 Biosecurity 
</t>
  </si>
  <si>
    <t>In addition to food defense requirements; refer to AQ 10.</t>
  </si>
  <si>
    <t>6mrYpZ2GcLZ7AP1RVVry5G2sC7LUqXHhrGUVy4ZkqKu8</t>
  </si>
  <si>
    <t>2GyriZTFrdoiLg6YAzlPPH</t>
  </si>
  <si>
    <t>3bnauhR2XKWnnmjxnrNJeQ</t>
  </si>
  <si>
    <t>AQ 20.09 Machinery and equipment</t>
  </si>
  <si>
    <t>6mrYpZ2GcLZ7AP1RVVry5G3ZsSeRvZNIo9inIvGSDPi7</t>
  </si>
  <si>
    <t>6LT3SsPHecSghrKBDqqFdh</t>
  </si>
  <si>
    <t>25ufr7Onk7JPdSt2laMS29</t>
  </si>
  <si>
    <t>HOP 22.01 Management of biodiversity and habitats</t>
  </si>
  <si>
    <t>6mrYpZ2GcLZ7AP1RVVry5GwRT3XcKfUaVoLQYa4XeJC</t>
  </si>
  <si>
    <t>h8R5jJkb29tHZV3B118Di</t>
  </si>
  <si>
    <t>3vLjIvLzmFDnyHGwp4sKjy</t>
  </si>
  <si>
    <t>AQ 22.01 General</t>
  </si>
  <si>
    <t>6mrYpZ2GcLZ7AP1RVVry5G5OPZTbS8UKCdo5sAfvtHwp</t>
  </si>
  <si>
    <t>3ENhTBiDiLIby2zwwYZ4II</t>
  </si>
  <si>
    <t>7zXnm2lgE6Oh3K9yFP7Gdf</t>
  </si>
  <si>
    <t>FV 22.01 Management of biodiversity and habitats</t>
  </si>
  <si>
    <t>64cWD91pr0geaTi2ASvLb5TvyR0UgB0EOmnMkFaZftX</t>
  </si>
  <si>
    <t>2I5R4B5uqBuxo2ybSCGbHu</t>
  </si>
  <si>
    <t>3yzXvEhnmn5Jt2gzgNRyxG</t>
  </si>
  <si>
    <t>HOP 22.02 Ecological upgrading of unproductive sites</t>
  </si>
  <si>
    <t>6AvKQ3DXzy69suGAzqeAmu5TvyR0UgB0EOmnMkFaZftX</t>
  </si>
  <si>
    <t>1CjsvntGscU8PNU0sD5ccV</t>
  </si>
  <si>
    <t>2lcjWDd2pC4Mxvjx89tTP3</t>
  </si>
  <si>
    <t>AQ 22.02 Feed records</t>
  </si>
  <si>
    <t>2apQYV4sVGueZxb722p8822IPCUnYuMhRLMitDdZuBV6</t>
  </si>
  <si>
    <t>3IUiXuwp5nc4lJpNyIt6Gm</t>
  </si>
  <si>
    <t>glN2WuTeRW3b5FgXbh8Ta</t>
  </si>
  <si>
    <t>FV 22.02 Ecological upgrading of unproductive sites</t>
  </si>
  <si>
    <t>2apQYV4sVGueZxb722p8826rCsdcQbJnfwmnsw2F9C4z</t>
  </si>
  <si>
    <t>21iP5X956IMsI7DJvW88jr</t>
  </si>
  <si>
    <t>55PwbCfLEsH487m0LGfq8G</t>
  </si>
  <si>
    <t>HOP 22.03 Natural ecosystems and habitats are not converted into agricultural areas</t>
  </si>
  <si>
    <t>2apQYV4sVGueZxb722p88222v7nnkQpO82gWNsHA3e6i</t>
  </si>
  <si>
    <t>7cF7TZI0Gd9xPsfARGQ9l9</t>
  </si>
  <si>
    <t>egxrRxt1wvmpDaKwSbu23</t>
  </si>
  <si>
    <t>FV 22.03 Natural ecosystems and habitats are not converted into agricultural areas</t>
  </si>
  <si>
    <t>6mrYpZ2GcLZ7AP1RVVry5G3WBrxkh802qoM6WUHlCwcx</t>
  </si>
  <si>
    <t>466hVwkhlu8tOtAvU7MH3t</t>
  </si>
  <si>
    <t>4WvVgaj0DmqytcECbsfj85</t>
  </si>
  <si>
    <t>AQ 22.03 Storage of aquaculture feeds</t>
  </si>
  <si>
    <t>2apQYV4sVGueZxb722p8825az4vdaXEuQgs5B9UaOjzb</t>
  </si>
  <si>
    <t>2uILNFLSUSNvYMiLxTWG1l</t>
  </si>
  <si>
    <t>75ZhDFwSi67hTEERmDGpdT</t>
  </si>
  <si>
    <t>AQ 24.01 Harvesting – Method of harvest/dispatch</t>
  </si>
  <si>
    <t>6vDiuqvJNOSRl5wyT01Pym7zXnm2lgE6Oh3K9yFP7Gdf</t>
  </si>
  <si>
    <t>1RPVuNcKGhKGNDUNMmqJad</t>
  </si>
  <si>
    <t>2fdp0291AK18VPCACdP0xw</t>
  </si>
  <si>
    <t>AQ 24.02 Traceability of harvested farmed aquatic species</t>
  </si>
  <si>
    <t>6vDiuqvJNOSRl5wyT01PymglN2WuTeRW3b5FgXbh8Ta</t>
  </si>
  <si>
    <t>6uoQDWLk4J8jAguIJy4ZW5</t>
  </si>
  <si>
    <t>5TX5THcQM5Np1uQ5ItrWLM</t>
  </si>
  <si>
    <t>AQ 25.01 Farmed aquatic species welfare in holding and crowding facilities, including live well boat transfer, and/or prior to slaughter</t>
  </si>
  <si>
    <t>Minimizing stress of the farmed aquatic species immediately prior to slaughter is necessary to prevent welfare problems.</t>
  </si>
  <si>
    <t>6vDiuqvJNOSRl5wyT01PymegxrRxt1wvmpDaKwSbu23</t>
  </si>
  <si>
    <t>5c3dR1YVmA5sXHhsKmupYd</t>
  </si>
  <si>
    <t>1aV0zFwSp9AmvxxfeGq2eA</t>
  </si>
  <si>
    <t>AQ 25.02 Mortalities in holding facilities, including well boats, and/or prior to slaughter</t>
  </si>
  <si>
    <t>2lCsmz9pLx7NagHecV9mpX5TvyR0UgB0EOmnMkFaZftX</t>
  </si>
  <si>
    <t>2LfyMFMW36CamjuZ0YnMrr</t>
  </si>
  <si>
    <t>6gb3L0lEZN6wO8WjVRr7lV</t>
  </si>
  <si>
    <t>AQ 25.03 Escapes and indigenous species</t>
  </si>
  <si>
    <t>2qQW5LAimcgbwLksFTh6tg5TvyR0UgB0EOmnMkFaZftX</t>
  </si>
  <si>
    <t>7iWJXTXYCupkFTEfuzkuQg</t>
  </si>
  <si>
    <t>xbaIyuRHw74GoMT8PbnKx</t>
  </si>
  <si>
    <t>AQ 26.01 Stunning and bleeding</t>
  </si>
  <si>
    <t>19FqK7ekLK0m3iLHchTn8h2g5JReDfSpzAHl16771ew5</t>
  </si>
  <si>
    <t>6NNCdhTMTpFbSgoGpb63cp</t>
  </si>
  <si>
    <t>1oGNflTpAerQDWPIkzL1jE</t>
  </si>
  <si>
    <t>AQ 26.02 Blood waters</t>
  </si>
  <si>
    <t>19FqK7ekLK0m3iLHchTn8h14lJpH5qVsP8C976yuQrDU</t>
  </si>
  <si>
    <t>13bKix0KDGNudEM0QXmk1y</t>
  </si>
  <si>
    <t>1GydlnqB5f3ZYrijAhJ8a1</t>
  </si>
  <si>
    <t>HOP 28.01 Soil management and conservation</t>
  </si>
  <si>
    <t>30jEVEr91nZpdd9cxyULwz5TvyR0UgB0EOmnMkFaZftX</t>
  </si>
  <si>
    <t>1PuOePk9uZL3G34wE5JQsg</t>
  </si>
  <si>
    <t>1QBze7NaIYiHw7VdVlbt4H</t>
  </si>
  <si>
    <t>AQ 28.01 MANAGEMENT STRUCTURE</t>
  </si>
  <si>
    <t>5QTGwGTKitdKuEwjmkCJSy5TvyR0UgB0EOmnMkFaZftX</t>
  </si>
  <si>
    <t>2hnZEMTaQG5nB4cObQrjJa</t>
  </si>
  <si>
    <t>7mjSidGuWy0Ls8TvSUsTPI</t>
  </si>
  <si>
    <t>FV 28.01 Soil management and conservation</t>
  </si>
  <si>
    <t>56UycwhshuG3OMlSB7ahAa5TvyR0UgB0EOmnMkFaZftX</t>
  </si>
  <si>
    <t>2MaWcCOjrnzTUZYLyLI2po</t>
  </si>
  <si>
    <t>BNyveclVEQj4HZroYIsSp</t>
  </si>
  <si>
    <t>HOP 28.02 Soil fumigation</t>
  </si>
  <si>
    <t>3BmiRfV14Y9UArHysfO3zs5TvyR0UgB0EOmnMkFaZftX</t>
  </si>
  <si>
    <t>2KVEEE9taT1qBKZw1pM15e</t>
  </si>
  <si>
    <t>62pcFPkt77OZum9a77v4Bc</t>
  </si>
  <si>
    <t>AQ 28.02 INPUT AND OUTPUT VERIFICATION</t>
  </si>
  <si>
    <t>This section does not apply if the producer processes only their own farmed products and is not registered in the GLOBALG.A.P. IT systems for parallel ownership.</t>
  </si>
  <si>
    <t>4UI39RIn6YI8gQZpGRKexG5TvyR0UgB0EOmnMkFaZftX</t>
  </si>
  <si>
    <t>2p77rPdFZt9MG3aWryompi</t>
  </si>
  <si>
    <t>2g5JReDfSpzAHl16771ew5</t>
  </si>
  <si>
    <t>FV 28.02 Soil fumigation</t>
  </si>
  <si>
    <t>6vK5KBcIFJbIyxl3B3ekIp2pCca0Upzl3Nn66JUNHXeF</t>
  </si>
  <si>
    <t>3G2o2VZD4Vhj1j8NCZvH4W</t>
  </si>
  <si>
    <t>5WJHGPTTWb7MtMDRBmMa6c</t>
  </si>
  <si>
    <t>AQ 28.03 TRACEBILITY</t>
  </si>
  <si>
    <t xml:space="preserve"> Certified products are traceable. The producer may use either the segregation method or the identity preservation method to ensure traceability.</t>
  </si>
  <si>
    <t>3YIgWsy9P8ND3BJPQGnD0j2pCca0Upzl3Nn66JUNHXeF</t>
  </si>
  <si>
    <t>6vy7qzuZGnKVxG0fDPIPXR</t>
  </si>
  <si>
    <t>14lJpH5qVsP8C976yuQrDU</t>
  </si>
  <si>
    <t>FV 28.03 Substrates</t>
  </si>
  <si>
    <t>3YIgWsy9P8ND3BJPQGnD0j1qvPg1ym8f6SRe66rOl40x</t>
  </si>
  <si>
    <t>3sySSWL5oAIx28hSoUBFMA</t>
  </si>
  <si>
    <t>198tyEsFhpRSGa7ciBtswI</t>
  </si>
  <si>
    <t>AQ 28.04 IDENTIFICATION OF OUTPUT WITH CERTIFIED STATUS (ORIGINATING FROM CERTIFIED PRODUCTION PROCESSES)</t>
  </si>
  <si>
    <t>The producer and the products are properly identified to allow traceability and validation of the certification status.</t>
  </si>
  <si>
    <t>3labXsBTDnp2nMlbS2V5AI412fDoNkTQzvavcR1yffoS</t>
  </si>
  <si>
    <t>3Y6whE7A4GTOmBM0cLfCgo</t>
  </si>
  <si>
    <t>zq9mC4X4axaBhi2FBiFDN</t>
  </si>
  <si>
    <t>AQ 28.05 PRODUCTS WITH THE GGN LABEL VISUAL ELEMENTS</t>
  </si>
  <si>
    <t>Applicable only to products with the GGN label visual elements
Licensed companies are entitled to use and label their products with the GGN label visual elements in addition to the GGN Number. For the requirements and guidelines on using the GGN label visual elements, see the GGN label user manual for product packaging. The GGN label visual elements are linked to a public online portal that enables direct verification of GLOBALG.A.P. Numbers (GGNs) and Chain of Custody (CoC) Numbers.</t>
  </si>
  <si>
    <t>3labXsBTDnp2nMlbS2V5AI2PabgCVl2axbE6gvoMhnNb</t>
  </si>
  <si>
    <t>6Qbmg6JuoN770dfkE0ogCG</t>
  </si>
  <si>
    <t>10c0y7GWMTWtoirCquzgD2</t>
  </si>
  <si>
    <t>AQ 28.06 FOOD SAFETY SYSTEM</t>
  </si>
  <si>
    <t>3labXsBTDnp2nMlbS2V5AI1WLl5crwUtAKu9uhWYEzsL</t>
  </si>
  <si>
    <t>3dOYyVrZuqiaWn8aIvCMMR</t>
  </si>
  <si>
    <t>2G6uwghHDTAis8RUZY3FJx</t>
  </si>
  <si>
    <t>HOP 29.01 Application records</t>
  </si>
  <si>
    <t>3labXsBTDnp2nMlbS2V5AI3bNRfY2TpP6vkYKG0u4wwr</t>
  </si>
  <si>
    <t>2zscEBuE0OwqbPZjKZeBLF</t>
  </si>
  <si>
    <t>5wu9vqrUGRlCKkbHt3ECf0</t>
  </si>
  <si>
    <t>FV 29.01 Application records</t>
  </si>
  <si>
    <t>3YIgWsy9P8ND3BJPQGnD0j743VeTmtrKzh2yBlulWP21</t>
  </si>
  <si>
    <t>6g3NqdQl5NHN5tSVsxrY1N</t>
  </si>
  <si>
    <t>3QFwSW2yUZI11qFYS6goaH</t>
  </si>
  <si>
    <t>HOP 29.02 Storage</t>
  </si>
  <si>
    <t>3YIgWsy9P8ND3BJPQGnD0j11FBMuieNmnZtyeFBlepcF</t>
  </si>
  <si>
    <t>5bhPN4DzYGiQBGzqjmqwDA</t>
  </si>
  <si>
    <t>7tkt1sKqqlLnUrh71qam9K</t>
  </si>
  <si>
    <t>FV 29.02 Storage</t>
  </si>
  <si>
    <t>3YIgWsy9P8ND3BJPQGnD0jCSohyDpAegE66esWvDgT5</t>
  </si>
  <si>
    <t>3RXNryEkb5RsCci4ZuSpu4</t>
  </si>
  <si>
    <t>34qytRFn55Pj9v8N6jW9Nd</t>
  </si>
  <si>
    <t>HOP 29.03 Organic fertilizers</t>
  </si>
  <si>
    <t>3YIgWsy9P8ND3BJPQGnD0j6OqbxahSFlVeKhLRgYFytR</t>
  </si>
  <si>
    <t>56LbVxj8q6LfC4kf1x4GeA</t>
  </si>
  <si>
    <t>4e9U8QqFWhkb5syMftPkjz</t>
  </si>
  <si>
    <t>FV 29.03 Organic fertilizers</t>
  </si>
  <si>
    <t>wyDCB5gmC64vDLZ45LmyF5l2rJiYbFtvFuXNhk6Xt0S</t>
  </si>
  <si>
    <t>5HpjunyxjPFZ8ERnK8tq7N</t>
  </si>
  <si>
    <t>3it1MDZers0ZhAZZAMnlhX</t>
  </si>
  <si>
    <t>HOP 29.04 Nutrient content</t>
  </si>
  <si>
    <t>3YIgWsy9P8ND3BJPQGnD0j79pV2c30dTskerAeol8ohZ</t>
  </si>
  <si>
    <t>5XO2ouVK6UjXiuayI3pjaw</t>
  </si>
  <si>
    <t>1DSOMfBwEJ7NMTIzs3yO1i</t>
  </si>
  <si>
    <t>FV 29.04 Nutrient content</t>
  </si>
  <si>
    <t>1TyGiQcuRVxqRPsWm6pYn75GJnBn0XaHPkzo9hXhVvqW</t>
  </si>
  <si>
    <t>5bVj9VFVZ6tCA1nWKx8e7w</t>
  </si>
  <si>
    <t>31MnP6cupxhwzTJCfEX2C0</t>
  </si>
  <si>
    <t>HOP 30.01 Water use risk assessments and management plan</t>
  </si>
  <si>
    <t>1TyGiQcuRVxqRPsWm6pYn725itD9t3AKPNN1d0JIB5bx</t>
  </si>
  <si>
    <t>2xx2r9xm1ZFKgkOLcMZqVd</t>
  </si>
  <si>
    <t>4YYEAFlKQL7dZttPmpxB2F</t>
  </si>
  <si>
    <t>FV 30.01 Water use risk assessments and management plan</t>
  </si>
  <si>
    <t>1TyGiQcuRVxqRPsWm6pYn73yEQbyyk01GoZYBCkYA4FP</t>
  </si>
  <si>
    <t>3JyHEnouIJTlEpv89BLJNJ</t>
  </si>
  <si>
    <t>3bwHSjPIiZlDqoQlQa0RcI</t>
  </si>
  <si>
    <t>HOP 30.02 Water sources</t>
  </si>
  <si>
    <t>1TyGiQcuRVxqRPsWm6pYn73bxp0a7dcsX1zRhf8lSDgg</t>
  </si>
  <si>
    <t>65q3YF3Fh2kdDGMu1rvFCM</t>
  </si>
  <si>
    <t>5U9xxekFJ28sU2NwdkP9u8</t>
  </si>
  <si>
    <t>FV 30.02 Water sources</t>
  </si>
  <si>
    <t>5JIgB3UDpDaQaRmTmuUpoo2RNwE7jatfe6w5x0Tu6eV4</t>
  </si>
  <si>
    <t>32C8htEWfNkaxTSAw1lMmH</t>
  </si>
  <si>
    <t>5JMEtkoFWwAZfaa1yaPgBK</t>
  </si>
  <si>
    <t>HOP 30.03 Efficient water use on farm</t>
  </si>
  <si>
    <t>5JIgB3UDpDaQaRmTmuUpoo5l2rJiYbFtvFuXNhk6Xt0S</t>
  </si>
  <si>
    <t>24BgKpKEedoO1JiqqsJ9K0</t>
  </si>
  <si>
    <t>uzn8UMxTkF1w7M3FTD0sW</t>
  </si>
  <si>
    <t>FV 30.03 Efficient water use on farm</t>
  </si>
  <si>
    <t>5g1godsQJRqbjZxI603Etm2ea1rhckQVrSaK28J1Se0f</t>
  </si>
  <si>
    <t>6Y28XxkqaGhdKkUwmmVWZU</t>
  </si>
  <si>
    <t>4AISrwQ9WCshrlYBBrxvLA</t>
  </si>
  <si>
    <t>HOP 30.04 Water storage</t>
  </si>
  <si>
    <t>5g1godsQJRqbjZxI603EtmAsizSx9djd7Hn9BlLrbya</t>
  </si>
  <si>
    <t>52qkXF3M0StAXkDQXFCSgS</t>
  </si>
  <si>
    <t>7GSUGbBCg0zqqdO3nIYknt</t>
  </si>
  <si>
    <t>FV 30.04 Water storage</t>
  </si>
  <si>
    <t>5g1godsQJRqbjZxI603Etm4CTLgpMoXEpcE8tXLndCGp</t>
  </si>
  <si>
    <t>1hr60kCaVVYZ0GddKH3itk</t>
  </si>
  <si>
    <t>6DLYBu74pUsP9h2Tk6aE8b</t>
  </si>
  <si>
    <t>HOP 30.05 Water quality</t>
  </si>
  <si>
    <t>IKtB5yVMmBF7k4LaDgUZw4Lhlvkx1w9JtxEbAhlutRi</t>
  </si>
  <si>
    <t>57NpCUzFpLeJMc4iXNsju7</t>
  </si>
  <si>
    <t>253gbk0kdnSSFyQX6iFKWy</t>
  </si>
  <si>
    <t>FV 30.05 Water quality</t>
  </si>
  <si>
    <t>IKtB5yVMmBF7k4LaDgUZw4lUZQXD5tjtX2glVe4lraA</t>
  </si>
  <si>
    <t>2Ic89h7XDhn3EnfuxricmS</t>
  </si>
  <si>
    <t>SAqaQFjpGvk0dxFTZIzwA</t>
  </si>
  <si>
    <t>HOP 30.06 Irrigation predictions and record keeping</t>
  </si>
  <si>
    <t>2BGuoLOuGR86Am1Hf7hCiG1WOpilQQJvvs3HIzyLlTD7</t>
  </si>
  <si>
    <t>3KLSVauiw2LpCRLz6sh0Gl</t>
  </si>
  <si>
    <t>6aZY7458MgGAXucrp2rDfj</t>
  </si>
  <si>
    <t>FV 30.06 Irrigation predictions and record keeping</t>
  </si>
  <si>
    <t>2BGuoLOuGR86Am1Hf7hCiGCnld8x4oHlmExTFHGeLjj</t>
  </si>
  <si>
    <t>HZVFRQ0lPsAYqgtzVDmvQ</t>
  </si>
  <si>
    <t>50xAgBpMLFLITAgXsZZZlg</t>
  </si>
  <si>
    <t>HOP 32.01 Plant protection product management</t>
  </si>
  <si>
    <t>2BGuoLOuGR86Am1Hf7hCiG3JTeuQtOc1OKqfRNulIqvM</t>
  </si>
  <si>
    <t>3FzF1LEqvaqcVg1sPXpO4T</t>
  </si>
  <si>
    <t>aeLabNl3CjngCaQDiZCnP</t>
  </si>
  <si>
    <t>FV 32.01 Plant protection product management</t>
  </si>
  <si>
    <t>2BGuoLOuGR86Am1Hf7hCiG5VavlH2MeUS17rVAik4joc</t>
  </si>
  <si>
    <t>7a2Y6DzH7j1VVkaHdI2yOG</t>
  </si>
  <si>
    <t>4tsSAXoTqULXFfkPGQuphj</t>
  </si>
  <si>
    <t>HOP 32.02 Application records</t>
  </si>
  <si>
    <t>2BGuoLOuGR86Am1Hf7hCiGaJyo4GEfHW26SGyqyk8my</t>
  </si>
  <si>
    <t>1hKXJ13N5lXYEXEOcZHmyy</t>
  </si>
  <si>
    <t>7te0V5sEO4j2gdaCHhqwRe</t>
  </si>
  <si>
    <t>FV 32.02 Application records</t>
  </si>
  <si>
    <t>2BGuoLOuGR86Am1Hf7hCiGr4Wl5viNqALmYQehnJigP</t>
  </si>
  <si>
    <t>32JIKIaeDGwGaAEbTSj6y5</t>
  </si>
  <si>
    <t>2WGH0RWY1OjvoJuoSirwHO</t>
  </si>
  <si>
    <t>HOP 32.03 Plant protection product preharvest intervals</t>
  </si>
  <si>
    <t>5JIgB3UDpDaQaRmTmuUpoo64wGe3MdQzgQigsw2nGTdA</t>
  </si>
  <si>
    <t>3xYy6mL2hiBM97rB69PVPI</t>
  </si>
  <si>
    <t>6Rr7lWkdEx4UFV3lspdV2c</t>
  </si>
  <si>
    <t>FV 32.03 Plant protection product preharvest intervals</t>
  </si>
  <si>
    <t>IKtB5yVMmBF7k4LaDgUZw3yiRDwLwt1Ow5dQeFJqM2k</t>
  </si>
  <si>
    <t>5vY6xYFjJeJDGdSD1bFJDR</t>
  </si>
  <si>
    <t>2JbpD7n1ziHSr2bVcKMSYA</t>
  </si>
  <si>
    <t>HOP 32.04 Empty containers</t>
  </si>
  <si>
    <t>5EpvIGahtoNQBPGjgtOnbO1zDGYHavQ1Y1HUI9R90OOZ</t>
  </si>
  <si>
    <t>3in4vF0L0QH4cz3j8qyG9c</t>
  </si>
  <si>
    <t>2sC7LUqXHhrGUVy4ZkqKu8</t>
  </si>
  <si>
    <t>FV 32.04 Empty containers</t>
  </si>
  <si>
    <t>4a4Qd6ndeeA7u3kN8ZP1We4sgOMeAcsKM18hKZSWSDgu</t>
  </si>
  <si>
    <t>5biAiXHSgSk4gPg4kzNSvu</t>
  </si>
  <si>
    <t>1dk4ytnQWjHBvg1ln8HjTF</t>
  </si>
  <si>
    <t>HOP 32.05 Obsolete plant protection products</t>
  </si>
  <si>
    <t>4a4Qd6ndeeA7u3kN8ZP1We7e2OTmZvHrA9xmbHveLBmp</t>
  </si>
  <si>
    <t>4zamBXrzVP3v8KPVS98bid</t>
  </si>
  <si>
    <t>3ZsSeRvZNIo9inIvGSDPi7</t>
  </si>
  <si>
    <t>FV 32.05 Obsolete plant protection products</t>
  </si>
  <si>
    <t>4a4Qd6ndeeA7u3kN8ZP1We1j8KzCREQQlaHRiz9wuo0z</t>
  </si>
  <si>
    <t>3S4q9BwkV19jVjVj3Fiy75</t>
  </si>
  <si>
    <t>49eZzszjuUC0B6uHMRpoza</t>
  </si>
  <si>
    <t>HOP 32.06 Disposal of surplus application mix</t>
  </si>
  <si>
    <t>4a4Qd6ndeeA7u3kN8ZP1We7iGeybgBH8laSvemDG6yKU</t>
  </si>
  <si>
    <t>1ZiMa81KOMVFgXiEoigZEc</t>
  </si>
  <si>
    <t>wRT3XcKfUaVoLQYa4XeJC</t>
  </si>
  <si>
    <t>FV 32.06 Disposal of surplus application mix</t>
  </si>
  <si>
    <t>4a4Qd6ndeeA7u3kN8ZP1We1ERzCDuPHpofETFZxfdFUx</t>
  </si>
  <si>
    <t>6mL7rNUJjE6ZUJ2ctQLqD1</t>
  </si>
  <si>
    <t>5E9apgdIabjK9U9O52kP3v</t>
  </si>
  <si>
    <t>HOP 32.07 Residue analysis</t>
  </si>
  <si>
    <t>2BGuoLOuGR86Am1Hf7hCiG3W7dGcEqSrkGPLpK2FPpjb</t>
  </si>
  <si>
    <t>77iD9G4XGr5vhbqQwrOfqv</t>
  </si>
  <si>
    <t>78fF8J8n8uDPsOxFl12Alc</t>
  </si>
  <si>
    <t>FV 32.07 Residue analysis</t>
  </si>
  <si>
    <t>2BGuoLOuGR86Am1Hf7hCiG6OVfMLlOhjDUtTGVH4d1tI</t>
  </si>
  <si>
    <t>EjvcDaWgn3ttR1SL0MtIP</t>
  </si>
  <si>
    <t>5XwbzZtEM8lBOyfvXXxdDp</t>
  </si>
  <si>
    <t>HOP 32.08 Application of other substances</t>
  </si>
  <si>
    <t>48aQAsWhk4FCpRyiTfbQDc5TvyR0UgB0EOmnMkFaZftX</t>
  </si>
  <si>
    <t>3HkNWk3E3qX8G4lyxNXhn</t>
  </si>
  <si>
    <t>6ZlIRqNokp14rd0OrJYpUs</t>
  </si>
  <si>
    <t>FV 32.08 Application of other substances</t>
  </si>
  <si>
    <t>5ZjwAiDPYbGvURtwoHF4gM5TvyR0UgB0EOmnMkFaZftX</t>
  </si>
  <si>
    <t>5pmfsUbg8aoTCasOYIPEmO</t>
  </si>
  <si>
    <t>4QOHCspm1xB86DGAUYDjRE</t>
  </si>
  <si>
    <t>HOP 32.09 Plant protection product and postharvest treatment product storage</t>
  </si>
  <si>
    <t>4d9ucNGdAsunr2tbELZ2oO5TvyR0UgB0EOmnMkFaZftX</t>
  </si>
  <si>
    <t>wfEosTNsh5ZbZfpJsxQgA</t>
  </si>
  <si>
    <t>7FzFPUI62I8icT9zFiqYBn</t>
  </si>
  <si>
    <t>FV 32.09 Plant protection product and postharvest treatment product storage</t>
  </si>
  <si>
    <t>IKtB5yVMmBF7k4LaDgUZw3R84nmeK4iATbuwZ2gsDsb</t>
  </si>
  <si>
    <t>stHgm7kk2SPG9w5vMdz4p</t>
  </si>
  <si>
    <t>5ct5fM0HqC0lCNZYddSQSP</t>
  </si>
  <si>
    <t>HOP 32.10 Mixing and handling</t>
  </si>
  <si>
    <t>IKtB5yVMmBF7k4LaDgUZw7o4R1VJX1KXn6Y2mK3KBnX</t>
  </si>
  <si>
    <t>2d7YWQS3FpE89EMmToIXl7</t>
  </si>
  <si>
    <t>3WBrxkh802qoM6WUHlCwcx</t>
  </si>
  <si>
    <t>FV 32.10 Mixing and handling</t>
  </si>
  <si>
    <t>IKtB5yVMmBF7k4LaDgUZw6GGR163KNx1sTit3j0ivMP</t>
  </si>
  <si>
    <t>1E2oM3pY57AB2HYh2FrLwa</t>
  </si>
  <si>
    <t>3ag7qg4fpn4nxKeaoiBogr</t>
  </si>
  <si>
    <t>HOP 32.11 Invoices and procurement documentation</t>
  </si>
  <si>
    <t>IKtB5yVMmBF7k4LaDgUZw6twC7WvSzvTac9PtqXVar6</t>
  </si>
  <si>
    <t>2KsBqme4dzqwFgisXFOayx</t>
  </si>
  <si>
    <t>5OPZTbS8UKCdo5sAfvtHwp</t>
  </si>
  <si>
    <t>FV 32.11 Invoices and procurement documentation</t>
  </si>
  <si>
    <t>IKtB5yVMmBF7k4LaDgUZwJfokfy0DypbRD7D7zEF8h</t>
  </si>
  <si>
    <t>7oyHtBXE4RjANn4ggmq6Y3</t>
  </si>
  <si>
    <t>1zH3ajr9ldfV66pKaz5uSC</t>
  </si>
  <si>
    <t>HOP 33.01 Harvest and handling areas</t>
  </si>
  <si>
    <t>5g1godsQJRqbjZxI603Etm1MAAg94AQdklTBAzABM4wS</t>
  </si>
  <si>
    <t>3NggK2eyAFMnxgLmy5ZHwl</t>
  </si>
  <si>
    <t>Cewd3FqcwBMtVtTDK4h9s</t>
  </si>
  <si>
    <t>FV 33.01 Packing (in-field or facility) and storage areas</t>
  </si>
  <si>
    <t>6sAnZuzrLy7KwfabltbVL25TvyR0UgB0EOmnMkFaZftX</t>
  </si>
  <si>
    <t>4g6GmkM7SVOjxzDG7bEynl</t>
  </si>
  <si>
    <t>110oWX79i6mbT4bTqOXnsF</t>
  </si>
  <si>
    <t>HOP 33.02 Foreign materials</t>
  </si>
  <si>
    <t>3labXsBTDnp2nMlbS2V5AI3IMlwAGWtNQ8ZjIBrbKwsL</t>
  </si>
  <si>
    <t>1oZBiTuiw7JnneP37eRowe</t>
  </si>
  <si>
    <t>7h4leQtnNFBbHHWbgN8lXM</t>
  </si>
  <si>
    <t>FV 33.02 Foreign bodies</t>
  </si>
  <si>
    <t>3YIgWsy9P8ND3BJPQGnD0j3Fg5RTdQ7a6O2THEvpVWrG</t>
  </si>
  <si>
    <t>5ADUfpuBbLBbLbTKgfXnbi</t>
  </si>
  <si>
    <t>4eKy1DGXi4so3zRzyqThnJ</t>
  </si>
  <si>
    <t>HOP 33.03 Temperature and humidity control</t>
  </si>
  <si>
    <t>3YIgWsy9P8ND3BJPQGnD0j3wasRW0o0BjnW1Yy5QAtYp</t>
  </si>
  <si>
    <t>2UdnbG1EfwovfGYLIAS3BC</t>
  </si>
  <si>
    <t>5RnRCz8ee4Zl9QUgeRKTHd</t>
  </si>
  <si>
    <t>FV 33.03 Temperature and humidity control</t>
  </si>
  <si>
    <t>6MLbOSTUhL6svPsQwb6NH65TvyR0UgB0EOmnMkFaZftX</t>
  </si>
  <si>
    <t>4eaXpRnh8mnwfzKcWJnmsL</t>
  </si>
  <si>
    <t>1YjodcLkPXYuUVJv2kTcFk</t>
  </si>
  <si>
    <t>HOP 33.04 Pest control</t>
  </si>
  <si>
    <t>1OZTzJWvKeCm4lQLj2de5o</t>
  </si>
  <si>
    <t>FV 33.04 Pest control</t>
  </si>
  <si>
    <t>7ctYNkkwyMaJhUZotDNFjC</t>
  </si>
  <si>
    <t>HOP 33.05 Finished products</t>
  </si>
  <si>
    <t>6v0SS1OCIEL11DaUsdV8qY</t>
  </si>
  <si>
    <t>FV 33.05 Product labeling</t>
  </si>
  <si>
    <t>1vk62VlZg3Zq6bcgLfSxGJ</t>
  </si>
  <si>
    <t>FV 33.06 Environmental monitoring program</t>
  </si>
  <si>
    <t>6jeCGSSXYJzTftXx8cbHUd</t>
  </si>
  <si>
    <t>HOP 33.06 Transport</t>
  </si>
  <si>
    <t>5TLexd3GI3AjZkCglPj3h5</t>
  </si>
  <si>
    <t xml:space="preserve">FV 33.07 Air and compressed gases </t>
  </si>
  <si>
    <t>6XDlMJZ8YZa4z9YpSWG2pO</t>
  </si>
  <si>
    <t>HOP 33.07 Harvest and handling area safety</t>
  </si>
  <si>
    <t>4vucxRo0LZSSTw9GJs9K5C</t>
  </si>
  <si>
    <t xml:space="preserve">QMS 01.01   Legality </t>
  </si>
  <si>
    <t>3xDgKt7CA6fhZm7YTtTFG0</t>
  </si>
  <si>
    <t xml:space="preserve">QMS 01.01.01  Legality - Producer group members of producer groups </t>
  </si>
  <si>
    <t>ppb9y4rPwbUUBCj5QAkxS</t>
  </si>
  <si>
    <t xml:space="preserve">QMS 01.01.02  Legality - Production sites of multisite producers with QMS  </t>
  </si>
  <si>
    <t>67jQXmb714JA7JO68yT9WJ</t>
  </si>
  <si>
    <t xml:space="preserve">QMS 01.02  Internal register </t>
  </si>
  <si>
    <t>6vMdfJ8gSRxB94Qur9PIUJ</t>
  </si>
  <si>
    <t>QMS 01.02.01 Internal register - Multisite producers with QMS</t>
  </si>
  <si>
    <t>65YhqSh0effwCLgSU5PKWi</t>
  </si>
  <si>
    <t>QMS 01.02.02 Internal register - Producer Groups</t>
  </si>
  <si>
    <t>6gNXFot9bj2qIYf6UMlESC</t>
  </si>
  <si>
    <t>QMS 02.01 Structure</t>
  </si>
  <si>
    <t>1BZRMD4dae6RuHe1e220IE</t>
  </si>
  <si>
    <t>QMS 02.02 Competency and training of staff</t>
  </si>
  <si>
    <t>4cLbnSmkp5Cb5himLWnflc</t>
  </si>
  <si>
    <t>QMS 03.01 Document control requirements</t>
  </si>
  <si>
    <t>6cqHYchodcu4mfags7nEfI</t>
  </si>
  <si>
    <t>QMS 03.02 Records</t>
  </si>
  <si>
    <t>3DacSTY4JYjnci5zdyhJco</t>
  </si>
  <si>
    <t>QMS 05.01 Internal QMS audits</t>
  </si>
  <si>
    <t>5H57GE3E0oeJiTQUwzLR4e</t>
  </si>
  <si>
    <t>QMS 05.02 Internal audits of members/sites</t>
  </si>
  <si>
    <t>TNECOkMrplT0VST5e7LlI</t>
  </si>
  <si>
    <t>QMS 05.03 Non-compliances, corrective actions, and sanctions</t>
  </si>
  <si>
    <t>2rWrYhbbVlHZkKXd3fJaOG</t>
  </si>
  <si>
    <t>QMS 11.1 Key Tasks - QMS manager</t>
  </si>
  <si>
    <t>4LkoX8uL7IKysZNtMA9ACA</t>
  </si>
  <si>
    <t>QMS 11.2 Key Tasks - Internal QMS auditors</t>
  </si>
  <si>
    <t>68QqPVS7uQ4h17EehtW3dB</t>
  </si>
  <si>
    <t>QMS 11.3 Key Tasks -Internal farm auditors</t>
  </si>
  <si>
    <t>1VqzFhqArY3cojASXB90xU</t>
  </si>
  <si>
    <t>QMS 12.1 Formal qualifications for internal QMS auditors</t>
  </si>
  <si>
    <t>5YUhVcJlBJEi7I8LspLadi</t>
  </si>
  <si>
    <t xml:space="preserve">QMS 12.2 Formal qualifications for internal  farm auditors </t>
  </si>
  <si>
    <t>6tORAFbgXTHTA03U5KBq2e</t>
  </si>
  <si>
    <t>QMS 12.3.1 Technical skills and qualifications - QMS manager</t>
  </si>
  <si>
    <t>4hGEPqL5l7s3DOLYKtvmbC</t>
  </si>
  <si>
    <t>QMS 12.3.2 Technical skills and qualifications - Internal QMS auditor</t>
  </si>
  <si>
    <t>3wx6HUisx5HDpRwFvCTwWN</t>
  </si>
  <si>
    <t>QMS 12.3.3  Technical skills and qualifications - Internal farm auditor</t>
  </si>
  <si>
    <t>Sign-off of internal farm auditors shall only occur as a result of:</t>
  </si>
  <si>
    <t>1wFLkLpapYX6o9clnCsMpf</t>
  </si>
  <si>
    <t>QMS 12.3.4 Technical skills and qualifications - Training in food safety and good agricultural practices for internal QMS and farm auditors</t>
  </si>
  <si>
    <t>3uom9p3qca6ax7AaTTK2QT</t>
  </si>
  <si>
    <t>5aNPbKKRWAA60MBjo0xV4c</t>
  </si>
  <si>
    <t>QMS 12.4  Communication skills</t>
  </si>
  <si>
    <t>2Uopg36JNeaciZYcYszEzl</t>
  </si>
  <si>
    <t>QMS 12.5  Independence and confidentiality</t>
  </si>
  <si>
    <t>NOTE: The qualification of internal auditors shall be evaluated annually by the CBs.</t>
  </si>
  <si>
    <t>PIGUID</t>
  </si>
  <si>
    <t>PQGUID</t>
  </si>
  <si>
    <t>N:N ID</t>
  </si>
  <si>
    <t>PIGUID &amp; "NO"</t>
  </si>
  <si>
    <t>7BjiTqdbz9EPX1It8mlxYw</t>
  </si>
  <si>
    <t>PIbLwvsz5H5UPBchsbYwv</t>
  </si>
  <si>
    <t>4Avk7C7MmAoFg744HYI5OO</t>
  </si>
  <si>
    <t>Level</t>
  </si>
  <si>
    <t>3WqH0sbUd41S1QgzsshLUw</t>
  </si>
  <si>
    <t>Major Must</t>
  </si>
  <si>
    <t>3h3x9CFhwi5CfLaTiL0cuk</t>
  </si>
  <si>
    <t>Recom.</t>
  </si>
  <si>
    <t>Minor Must</t>
  </si>
  <si>
    <t>CHECKLIST</t>
  </si>
  <si>
    <t>Copyright</t>
  </si>
  <si>
    <t>© Copyright: GLOBALG.A.P. c/o FoodPLUS GmbH: Spichernstr. 55, 50672 Cologne; Germany. Copying and distribution permitted only in unaltered form.</t>
  </si>
  <si>
    <t>x</t>
  </si>
  <si>
    <t>ifna</t>
  </si>
  <si>
    <t>RelatedPQ</t>
  </si>
  <si>
    <t>PIGUID&amp;NO</t>
  </si>
  <si>
    <t>Section</t>
  </si>
  <si>
    <r>
      <rPr>
        <b/>
        <i/>
        <sz val="8"/>
        <rFont val="Arial"/>
        <family val="2"/>
      </rPr>
      <t>Description/</t>
    </r>
    <r>
      <rPr>
        <b/>
        <sz val="8"/>
        <rFont val="Arial"/>
        <family val="2"/>
      </rPr>
      <t>Principle</t>
    </r>
  </si>
  <si>
    <t>Criteria</t>
  </si>
  <si>
    <t>Yes</t>
  </si>
  <si>
    <t>No</t>
  </si>
  <si>
    <t>N/A</t>
  </si>
  <si>
    <t>Automated answer for step 2 parameter question</t>
  </si>
  <si>
    <t>Justification</t>
  </si>
  <si>
    <t>General information</t>
  </si>
  <si>
    <t>Organization name:</t>
  </si>
  <si>
    <t>GGN: </t>
  </si>
  <si>
    <t>Total number of producer group members/production sites:</t>
  </si>
  <si>
    <t>Product handling</t>
  </si>
  <si>
    <t>Justification/Comment</t>
  </si>
  <si>
    <t>Is product handling included in the GLOBALG.A.P. certification scope?</t>
  </si>
  <si>
    <t xml:space="preserve"> </t>
  </si>
  <si>
    <t>Are there central product handling units (PHUs)?</t>
  </si>
  <si>
    <t xml:space="preserve"> How many?</t>
  </si>
  <si>
    <t>Are there PHUs on the production site(s)?</t>
  </si>
  <si>
    <t>Are the PHUs audited while in operation?</t>
  </si>
  <si>
    <t>Do you employ any subcontracted labor?</t>
  </si>
  <si>
    <t>Total number of workers present at PHU in the year prior to the upcoming assessment</t>
  </si>
  <si>
    <t>National</t>
  </si>
  <si>
    <t>Foreign</t>
  </si>
  <si>
    <t>Permanent</t>
  </si>
  <si>
    <t>Temporary</t>
  </si>
  <si>
    <t>Agency</t>
  </si>
  <si>
    <t>Total</t>
  </si>
  <si>
    <t>Notes on product handling</t>
  </si>
  <si>
    <t>Are registered products present during this internal audit?</t>
  </si>
  <si>
    <t>Has the harvest of the products been seen during this internal audit?</t>
  </si>
  <si>
    <t>If yes, list products.</t>
  </si>
  <si>
    <t>Is the harvest excluded for any of the products or for any of the producer group members/production sites?</t>
  </si>
  <si>
    <t>If yes, list products or producer group members/production sites.</t>
  </si>
  <si>
    <t>Do any of the producer group members have parallel production (including the previously called parallel ownership)?</t>
  </si>
  <si>
    <t>If yes, list products and producer group members.</t>
  </si>
  <si>
    <t>Does the certificate holder (Option 2 producer group/multisite producer with QMS) buy products from certified production processes from nonmembers (other producers or traders)?</t>
  </si>
  <si>
    <t>Does the certificate holder (Option 2 producer group/multisite producer with QMS) buy products from nonmembers (other producers or traders) with noncertified production processes?</t>
  </si>
  <si>
    <t>Internal audit duration per day (in hours):</t>
  </si>
  <si>
    <t>Total number of farm workers present in the year prior to the upcoming assessment</t>
  </si>
  <si>
    <t xml:space="preserve">Date: </t>
  </si>
  <si>
    <t>Signature:     </t>
  </si>
  <si>
    <t>Description/Principle</t>
  </si>
  <si>
    <t>GRASP QMS</t>
  </si>
  <si>
    <t>Total number of producer group members/production sites approved internally for GRASP:</t>
  </si>
  <si>
    <t>Total number of producer group members defined as family farms:</t>
  </si>
  <si>
    <t>Total number of producer group members/production sites included in the previous GRASP assessment:</t>
  </si>
  <si>
    <t>Total number of producer group members with no workers:</t>
  </si>
  <si>
    <r>
      <rPr>
        <b/>
        <sz val="9"/>
        <rFont val="Arial"/>
        <family val="2"/>
      </rPr>
      <t xml:space="preserve">Additional information for product handling units
Aquaculture: </t>
    </r>
    <r>
      <rPr>
        <sz val="9"/>
        <rFont val="Arial"/>
        <family val="2"/>
      </rPr>
      <t xml:space="preserve">Where a producer group or multisite producer has central product handling units (one or more), each unit shall be audited while in operation (in aquaculture, there is no sampling of product handling units (PHUs)).
NOTE: For aquaculture, postharvest operations shall be audited individually to section AQ 28 using the Integrated Farm Assurance (IFA) checklist for aquaculture.
</t>
    </r>
    <r>
      <rPr>
        <b/>
        <sz val="9"/>
        <rFont val="Arial"/>
        <family val="2"/>
      </rPr>
      <t xml:space="preserve">
Fruit and vegetables: </t>
    </r>
    <r>
      <rPr>
        <sz val="9"/>
        <rFont val="Arial"/>
        <family val="2"/>
      </rPr>
      <t xml:space="preserve">During the internal QMS audit, every product handling unit shall be audited.
For auditing central PHU(s), the PH section in this checklist shall be used. A calculation shall be done to evaluate the required compliance of 95% of Minor Must P&amp;Cs.
Where the product handling takes place on the production sites of each producer group member, the IFA checklist for fruit and vegetables shall be used.
For IFA v6 GFS, high-risk PHUs, producer group members, or production sites in the plants scope cannot be sampled and shall always be audited annually (while PHUs are in operation). 
</t>
    </r>
    <r>
      <rPr>
        <b/>
        <sz val="9"/>
        <rFont val="Arial"/>
        <family val="2"/>
      </rPr>
      <t>GRASP</t>
    </r>
    <r>
      <rPr>
        <sz val="9"/>
        <rFont val="Arial"/>
        <family val="2"/>
      </rPr>
      <t>: The same sampling rules for aquaculture and plants apply to GRASP PHUs.</t>
    </r>
  </si>
  <si>
    <t>14.1</t>
  </si>
  <si>
    <t>14.2</t>
  </si>
  <si>
    <t>14.3</t>
  </si>
  <si>
    <t>14.4</t>
  </si>
  <si>
    <t>14.5</t>
  </si>
  <si>
    <t>14.6</t>
  </si>
  <si>
    <t>14.7</t>
  </si>
  <si>
    <t>14.8</t>
  </si>
  <si>
    <t xml:space="preserve">ENGLISH VERSION 2.0_NOV22
VALID FROM: 11 NOVEMBER 2022
OBLIGATORY FROM: 1 JANUARY 2024
</t>
  </si>
  <si>
    <t>The implementation of GRASP is included in the GRASP QMS of the producer group, based on the “GLOBALG.A.P. general regulations – Rules for producer groups and multisite producers with QMS.”</t>
  </si>
  <si>
    <t>There is a system in place to regularly inform and train key staff of each producer group member on GRASP-related P&amp;Cs, topics, and issues (e.g., train supervisory staff on remediation plan for child labor).</t>
  </si>
  <si>
    <t>All steps taken in the frame of the QMS to implement GRASP among all participating producer group members are documented.</t>
  </si>
  <si>
    <t>A register is maintained of all producers with GLOBALG.A.P. certified production processes implementing GRASP. For every producer group member, it contains the internal assessment date as well as the compliance level reached, all non-compliances detected in internal and external assessments, and corrective actions following non-compliances.</t>
  </si>
  <si>
    <t xml:space="preserve">GLOBALG.A.P. Risk Assessment on Social Practice (GRASP)
Quality Management System
</t>
  </si>
  <si>
    <t>The internal producer group auditor is qualified according to the GRASP general rules.</t>
  </si>
  <si>
    <t>There is evidence of application of the procedure to implement corrective actions resulting from previous internal assessments for all producer group members.</t>
  </si>
  <si>
    <t>There is a procedure to implement corrective actions resulting from previous internal assessments for all the producer group members.</t>
  </si>
  <si>
    <t>There is evidence that the producer group fosters compliance of all participating producer group members with the GRASP requirements and assesses the progresses and problems complying with GRASP every year.</t>
  </si>
  <si>
    <t>The assessment of the producer group’s GRASP QMS shows evidence of the correct implementation of GRASP for all participating producer group members.</t>
  </si>
  <si>
    <t>Producer group name: </t>
  </si>
  <si>
    <t>Total national workers =</t>
  </si>
  <si>
    <t>Total foreign workers =</t>
  </si>
  <si>
    <t>Number of male workers</t>
  </si>
  <si>
    <t>Number of female workers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</si>
</sst>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sz val="8"/>
      <name val="Calibri"/>
      <family val="2"/>
      <scheme val="minor"/>
    </font>
    <font>
      <sz val="11"/>
      <color theme="1"/>
      <name val="Calibri"/>
      <family val="2"/>
      <scheme val="minor"/>
    </font>
    <font>
      <b/>
      <sz val="22"/>
      <color theme="1" tint="0.249977111117893"/>
      <name val="Arial"/>
      <family val="2"/>
    </font>
    <font>
      <b/>
      <sz val="14"/>
      <color theme="1" tint="0.249977111117893"/>
      <name val="Arial"/>
      <family val="2"/>
    </font>
    <font>
      <sz val="10"/>
      <color theme="1"/>
      <name val="Calibri"/>
      <family val="2"/>
      <scheme val="minor"/>
    </font>
    <font>
      <sz val="14"/>
      <color theme="1" tint="0.249977111117893"/>
      <name val="Arial"/>
      <family val="2"/>
    </font>
    <font>
      <sz val="10"/>
      <color theme="1" tint="0.249977111117893"/>
      <name val="Arial"/>
      <family val="2"/>
    </font>
    <font>
      <b/>
      <u/>
      <sz val="11"/>
      <color indexed="8"/>
      <name val="Arial"/>
      <family val="2"/>
    </font>
    <font>
      <sz val="9"/>
      <color indexed="8"/>
      <name val="Arial"/>
      <family val="2"/>
    </font>
    <font>
      <sz val="8"/>
      <color theme="1"/>
      <name val="Arial"/>
      <family val="2"/>
    </font>
    <font>
      <b/>
      <sz val="8"/>
      <name val="Arial"/>
      <family val="2"/>
    </font>
    <font>
      <b/>
      <sz val="8"/>
      <color theme="1"/>
      <name val="Arial"/>
      <family val="2"/>
    </font>
    <font>
      <b/>
      <i/>
      <sz val="8"/>
      <name val="Arial"/>
      <family val="2"/>
    </font>
    <font>
      <sz val="10"/>
      <name val="Arial"/>
      <family val="2"/>
    </font>
    <font>
      <sz val="9"/>
      <name val="Century Gothic"/>
      <family val="2"/>
    </font>
    <font>
      <sz val="12"/>
      <color indexed="8"/>
      <name val="Calibri"/>
      <family val="2"/>
    </font>
    <font>
      <sz val="8"/>
      <color rgb="FF000000"/>
      <name val="Arial"/>
      <family val="2"/>
    </font>
    <font>
      <sz val="11"/>
      <color rgb="FF000000"/>
      <name val="Calibri"/>
      <family val="2"/>
      <scheme val="minor"/>
    </font>
    <font>
      <sz val="9"/>
      <color rgb="FFFF0000"/>
      <name val="Arial"/>
      <family val="2"/>
    </font>
    <font>
      <sz val="12"/>
      <name val="宋体"/>
      <charset val="134"/>
    </font>
    <font>
      <b/>
      <sz val="9"/>
      <name val="Arial"/>
      <family val="2"/>
    </font>
    <font>
      <sz val="9"/>
      <name val="Arial"/>
      <family val="2"/>
    </font>
    <font>
      <i/>
      <sz val="9"/>
      <name val="Arial"/>
      <family val="2"/>
    </font>
    <font>
      <b/>
      <sz val="9"/>
      <name val="Century Gothic"/>
      <family val="2"/>
    </font>
    <font>
      <sz val="11"/>
      <name val="Calibri"/>
      <family val="2"/>
      <scheme val="minor"/>
    </font>
    <font>
      <i/>
      <sz val="9"/>
      <name val="Century Gothic"/>
      <family val="2"/>
    </font>
    <font>
      <sz val="9"/>
      <color indexed="8"/>
      <name val="Century Gothic"/>
      <family val="2"/>
    </font>
  </fonts>
  <fills count="6">
    <fill>
      <patternFill patternType="none"/>
    </fill>
    <fill>
      <patternFill patternType="gray125"/>
    </fill>
    <fill>
      <patternFill patternType="solid">
        <fgColor theme="4" tint="0.79998168889431442"/>
        <bgColor theme="4" tint="0.79998168889431442"/>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s>
  <borders count="24">
    <border>
      <left/>
      <right/>
      <top/>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medium">
        <color rgb="FFDDDDDD"/>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diagonal/>
    </border>
    <border>
      <left style="thin">
        <color theme="0"/>
      </left>
      <right style="thin">
        <color theme="0"/>
      </right>
      <top/>
      <bottom/>
      <diagonal/>
    </border>
  </borders>
  <cellStyleXfs count="5">
    <xf numFmtId="0" fontId="0" fillId="0" borderId="0"/>
    <xf numFmtId="0" fontId="2" fillId="0" borderId="0"/>
    <xf numFmtId="0" fontId="14" fillId="0" borderId="0"/>
    <xf numFmtId="0" fontId="16" fillId="0" borderId="0"/>
    <xf numFmtId="0" fontId="20" fillId="0" borderId="0"/>
  </cellStyleXfs>
  <cellXfs count="102">
    <xf numFmtId="0" fontId="0" fillId="0" borderId="0" xfId="0"/>
    <xf numFmtId="0" fontId="2" fillId="0" borderId="0" xfId="1"/>
    <xf numFmtId="0" fontId="4" fillId="0" borderId="0" xfId="1" applyFont="1" applyAlignment="1">
      <alignment horizontal="left" wrapText="1"/>
    </xf>
    <xf numFmtId="0" fontId="5" fillId="0" borderId="0" xfId="1" applyFont="1" applyAlignment="1">
      <alignment horizontal="left"/>
    </xf>
    <xf numFmtId="0" fontId="6" fillId="0" borderId="0" xfId="1" applyFont="1" applyAlignment="1">
      <alignment horizontal="left" vertical="center" wrapText="1"/>
    </xf>
    <xf numFmtId="0" fontId="6" fillId="0" borderId="0" xfId="1" applyFont="1" applyAlignment="1">
      <alignment horizontal="center" vertical="center"/>
    </xf>
    <xf numFmtId="0" fontId="7"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lignment horizontal="center"/>
    </xf>
    <xf numFmtId="0" fontId="8" fillId="0" borderId="0" xfId="0" applyFont="1" applyAlignment="1">
      <alignment vertical="center"/>
    </xf>
    <xf numFmtId="0" fontId="9" fillId="0" borderId="0" xfId="0" applyFont="1" applyAlignment="1">
      <alignment horizontal="justify" vertical="center"/>
    </xf>
    <xf numFmtId="0" fontId="10" fillId="0" borderId="0" xfId="0" applyFont="1" applyAlignment="1">
      <alignment vertical="top" wrapText="1"/>
    </xf>
    <xf numFmtId="0" fontId="3" fillId="0" borderId="0" xfId="1" applyFont="1" applyAlignment="1">
      <alignment horizontal="left" wrapText="1"/>
    </xf>
    <xf numFmtId="0" fontId="12" fillId="0" borderId="3" xfId="0" applyFont="1" applyBorder="1" applyAlignment="1">
      <alignment vertical="top" wrapText="1"/>
    </xf>
    <xf numFmtId="0" fontId="12" fillId="0" borderId="4" xfId="0" applyFont="1" applyBorder="1" applyAlignment="1">
      <alignment vertical="top" wrapText="1"/>
    </xf>
    <xf numFmtId="0" fontId="11" fillId="3" borderId="4" xfId="0" applyFont="1" applyFill="1" applyBorder="1" applyAlignment="1">
      <alignment vertical="center" wrapText="1"/>
    </xf>
    <xf numFmtId="0" fontId="11" fillId="3" borderId="5" xfId="0" applyFont="1" applyFill="1" applyBorder="1" applyAlignment="1">
      <alignment vertical="center" wrapText="1"/>
    </xf>
    <xf numFmtId="0" fontId="12" fillId="0" borderId="0" xfId="0" applyFont="1" applyAlignment="1">
      <alignment vertical="top" wrapText="1"/>
    </xf>
    <xf numFmtId="0" fontId="0" fillId="2" borderId="1" xfId="0" applyFill="1" applyBorder="1"/>
    <xf numFmtId="0" fontId="10" fillId="0" borderId="2" xfId="0" applyFont="1" applyBorder="1" applyAlignment="1">
      <alignment vertical="top" wrapText="1"/>
    </xf>
    <xf numFmtId="0" fontId="11" fillId="3" borderId="3" xfId="0" applyFont="1" applyFill="1" applyBorder="1" applyAlignment="1">
      <alignment vertical="center" wrapText="1"/>
    </xf>
    <xf numFmtId="0" fontId="11" fillId="3" borderId="2" xfId="0" applyFont="1" applyFill="1" applyBorder="1" applyAlignment="1">
      <alignment vertical="center" wrapText="1"/>
    </xf>
    <xf numFmtId="0" fontId="0" fillId="0" borderId="0" xfId="0" applyAlignment="1">
      <alignment horizontal="right"/>
    </xf>
    <xf numFmtId="0" fontId="0" fillId="2" borderId="7" xfId="0" applyFill="1" applyBorder="1"/>
    <xf numFmtId="0" fontId="0" fillId="0" borderId="0" xfId="0" applyAlignment="1">
      <alignment wrapText="1"/>
    </xf>
    <xf numFmtId="0" fontId="0" fillId="2" borderId="8" xfId="0" applyFill="1" applyBorder="1"/>
    <xf numFmtId="0" fontId="10" fillId="0" borderId="6" xfId="0" applyFont="1" applyBorder="1" applyAlignment="1">
      <alignment horizontal="left" vertical="top" wrapText="1"/>
    </xf>
    <xf numFmtId="0" fontId="10" fillId="0" borderId="2" xfId="0" applyFont="1" applyBorder="1" applyAlignment="1">
      <alignment horizontal="left" vertical="top" wrapText="1"/>
    </xf>
    <xf numFmtId="0" fontId="10" fillId="0" borderId="10" xfId="0" applyFont="1" applyBorder="1" applyAlignment="1">
      <alignment horizontal="left" vertical="top" wrapText="1"/>
    </xf>
    <xf numFmtId="0" fontId="10" fillId="0" borderId="12" xfId="0" applyFont="1" applyBorder="1" applyAlignment="1">
      <alignment horizontal="left" vertical="top" wrapText="1"/>
    </xf>
    <xf numFmtId="0" fontId="17" fillId="0" borderId="9" xfId="0" applyFont="1" applyBorder="1" applyAlignment="1">
      <alignment horizontal="left" vertical="top" wrapText="1"/>
    </xf>
    <xf numFmtId="0" fontId="17" fillId="0" borderId="2" xfId="0" applyFont="1" applyBorder="1" applyAlignment="1">
      <alignment horizontal="left" vertical="top" wrapText="1"/>
    </xf>
    <xf numFmtId="0" fontId="17" fillId="0" borderId="11" xfId="0" applyFont="1" applyBorder="1" applyAlignment="1">
      <alignment horizontal="left" vertical="top" wrapText="1"/>
    </xf>
    <xf numFmtId="0" fontId="17" fillId="0" borderId="6" xfId="0" applyFont="1" applyBorder="1" applyAlignment="1">
      <alignment horizontal="left" vertical="top" wrapText="1"/>
    </xf>
    <xf numFmtId="0" fontId="18" fillId="0" borderId="0" xfId="0" applyFont="1" applyAlignment="1">
      <alignment wrapText="1"/>
    </xf>
    <xf numFmtId="0" fontId="11" fillId="3" borderId="10" xfId="0" applyFont="1" applyFill="1" applyBorder="1" applyAlignment="1">
      <alignment vertical="center" wrapText="1"/>
    </xf>
    <xf numFmtId="0" fontId="12" fillId="0" borderId="2" xfId="0" applyFont="1" applyBorder="1" applyAlignment="1">
      <alignment horizontal="left" vertical="top" wrapText="1"/>
    </xf>
    <xf numFmtId="0" fontId="15" fillId="0" borderId="0" xfId="4" applyFont="1" applyAlignment="1">
      <alignment vertical="top" wrapText="1"/>
    </xf>
    <xf numFmtId="0" fontId="22" fillId="0" borderId="0" xfId="4" applyFont="1" applyAlignment="1">
      <alignment vertical="top" wrapText="1"/>
    </xf>
    <xf numFmtId="0" fontId="22" fillId="5" borderId="13" xfId="4" applyFont="1" applyFill="1" applyBorder="1" applyAlignment="1" applyProtection="1">
      <alignment vertical="top" wrapText="1"/>
      <protection locked="0"/>
    </xf>
    <xf numFmtId="0" fontId="22" fillId="0" borderId="0" xfId="4" applyFont="1" applyAlignment="1" applyProtection="1">
      <alignment vertical="top" wrapText="1"/>
      <protection locked="0"/>
    </xf>
    <xf numFmtId="0" fontId="23" fillId="0" borderId="0" xfId="4" applyFont="1" applyAlignment="1">
      <alignment vertical="top" wrapText="1"/>
    </xf>
    <xf numFmtId="0" fontId="24" fillId="0" borderId="0" xfId="4" applyFont="1" applyAlignment="1">
      <alignment vertical="top" wrapText="1"/>
    </xf>
    <xf numFmtId="0" fontId="21" fillId="0" borderId="0" xfId="2" applyFont="1" applyAlignment="1">
      <alignment vertical="center" wrapText="1"/>
    </xf>
    <xf numFmtId="0" fontId="21" fillId="0" borderId="0" xfId="2" applyFont="1" applyAlignment="1">
      <alignment vertical="center"/>
    </xf>
    <xf numFmtId="0" fontId="25" fillId="0" borderId="0" xfId="0" applyFont="1"/>
    <xf numFmtId="0" fontId="22" fillId="0" borderId="0" xfId="0" applyFont="1" applyAlignment="1">
      <alignment vertical="center"/>
    </xf>
    <xf numFmtId="0" fontId="26" fillId="0" borderId="0" xfId="4" applyFont="1" applyAlignment="1">
      <alignment vertical="top" wrapText="1"/>
    </xf>
    <xf numFmtId="0" fontId="15" fillId="0" borderId="0" xfId="2" applyFont="1" applyAlignment="1">
      <alignment vertical="center"/>
    </xf>
    <xf numFmtId="0" fontId="27" fillId="0" borderId="0" xfId="3" applyFont="1" applyAlignment="1">
      <alignment vertical="center"/>
    </xf>
    <xf numFmtId="0" fontId="22" fillId="5" borderId="20" xfId="4" applyFont="1" applyFill="1" applyBorder="1" applyAlignment="1" applyProtection="1">
      <alignment vertical="top" wrapText="1"/>
      <protection locked="0"/>
    </xf>
    <xf numFmtId="0" fontId="22" fillId="5" borderId="21" xfId="4" applyFont="1" applyFill="1" applyBorder="1" applyAlignment="1" applyProtection="1">
      <alignment vertical="top" wrapText="1"/>
      <protection locked="0"/>
    </xf>
    <xf numFmtId="0" fontId="21" fillId="4" borderId="13" xfId="4" applyFont="1" applyFill="1" applyBorder="1" applyAlignment="1">
      <alignment vertical="top" wrapText="1"/>
    </xf>
    <xf numFmtId="0" fontId="22" fillId="5" borderId="19" xfId="4" applyFont="1" applyFill="1" applyBorder="1" applyAlignment="1" applyProtection="1">
      <alignment vertical="top" wrapText="1"/>
      <protection locked="0"/>
    </xf>
    <xf numFmtId="0" fontId="22" fillId="5" borderId="22" xfId="4" applyFont="1" applyFill="1" applyBorder="1" applyAlignment="1" applyProtection="1">
      <alignment vertical="top" wrapText="1"/>
      <protection locked="0"/>
    </xf>
    <xf numFmtId="0" fontId="22" fillId="5" borderId="23" xfId="4" applyFont="1" applyFill="1" applyBorder="1" applyAlignment="1" applyProtection="1">
      <alignment vertical="top" wrapText="1"/>
      <protection locked="0"/>
    </xf>
    <xf numFmtId="0" fontId="22" fillId="0" borderId="13" xfId="4" applyFont="1" applyBorder="1" applyAlignment="1" applyProtection="1">
      <alignment vertical="top" wrapText="1"/>
      <protection locked="0"/>
    </xf>
    <xf numFmtId="0" fontId="15" fillId="0" borderId="13" xfId="4" applyFont="1" applyBorder="1" applyAlignment="1">
      <alignment vertical="top" wrapText="1"/>
    </xf>
    <xf numFmtId="0" fontId="22" fillId="0" borderId="2" xfId="0" applyFont="1" applyBorder="1" applyAlignment="1">
      <alignment vertical="center" wrapText="1"/>
    </xf>
    <xf numFmtId="0" fontId="22" fillId="0" borderId="0" xfId="4" applyFont="1" applyAlignment="1">
      <alignment vertical="center" wrapText="1"/>
    </xf>
    <xf numFmtId="0" fontId="22" fillId="0" borderId="0" xfId="4" applyFont="1" applyAlignment="1">
      <alignment horizontal="left" vertical="top" wrapText="1"/>
    </xf>
    <xf numFmtId="0" fontId="21" fillId="0" borderId="0" xfId="0" applyFont="1" applyAlignment="1">
      <alignment vertical="center"/>
    </xf>
    <xf numFmtId="0" fontId="21" fillId="0" borderId="15" xfId="0" applyFont="1" applyBorder="1" applyAlignment="1">
      <alignment vertical="center" wrapText="1"/>
    </xf>
    <xf numFmtId="0" fontId="21" fillId="0" borderId="16" xfId="0" applyFont="1" applyBorder="1" applyAlignment="1">
      <alignment vertical="center" wrapText="1"/>
    </xf>
    <xf numFmtId="0" fontId="21" fillId="0" borderId="11" xfId="0" applyFont="1" applyBorder="1" applyAlignment="1">
      <alignment vertical="center" wrapText="1"/>
    </xf>
    <xf numFmtId="0" fontId="22" fillId="0" borderId="14" xfId="0" applyFont="1" applyBorder="1" applyAlignment="1">
      <alignment vertical="center" wrapText="1"/>
    </xf>
    <xf numFmtId="0" fontId="22" fillId="0" borderId="2" xfId="0" applyFont="1" applyBorder="1" applyAlignment="1">
      <alignment horizontal="right" vertical="top" wrapText="1"/>
    </xf>
    <xf numFmtId="0" fontId="22" fillId="5" borderId="2" xfId="0" applyFont="1" applyFill="1" applyBorder="1" applyAlignment="1" applyProtection="1">
      <alignment vertical="center" wrapText="1"/>
      <protection locked="0"/>
    </xf>
    <xf numFmtId="0" fontId="22" fillId="0" borderId="6" xfId="0" applyFont="1" applyBorder="1" applyAlignment="1">
      <alignment vertical="center" wrapText="1"/>
    </xf>
    <xf numFmtId="0" fontId="22" fillId="0" borderId="6" xfId="0" applyFont="1" applyBorder="1" applyAlignment="1">
      <alignment horizontal="right" vertical="top" wrapText="1"/>
    </xf>
    <xf numFmtId="0" fontId="19" fillId="0" borderId="0" xfId="0" applyFont="1" applyAlignment="1">
      <alignment vertical="center"/>
    </xf>
    <xf numFmtId="0" fontId="10" fillId="0" borderId="2" xfId="0" applyFont="1" applyBorder="1" applyAlignment="1" applyProtection="1">
      <alignment horizontal="left" vertical="top" wrapText="1"/>
      <protection locked="0"/>
    </xf>
    <xf numFmtId="0" fontId="0" fillId="0" borderId="0" xfId="0" applyProtection="1">
      <protection locked="0"/>
    </xf>
    <xf numFmtId="0" fontId="10" fillId="0" borderId="2" xfId="0" applyFont="1" applyBorder="1" applyAlignment="1" applyProtection="1">
      <alignment horizontal="left" vertical="center" wrapText="1"/>
      <protection locked="0"/>
    </xf>
    <xf numFmtId="0" fontId="10" fillId="0" borderId="2" xfId="0" applyFont="1" applyBorder="1" applyAlignment="1" applyProtection="1">
      <alignment horizontal="left" vertical="center"/>
      <protection locked="0"/>
    </xf>
    <xf numFmtId="0" fontId="10" fillId="0" borderId="2" xfId="0" applyFont="1" applyBorder="1" applyAlignment="1" applyProtection="1">
      <alignment horizontal="left" vertical="top"/>
      <protection locked="0"/>
    </xf>
    <xf numFmtId="0" fontId="0" fillId="0" borderId="0" xfId="0" applyAlignment="1">
      <alignment horizontal="center"/>
    </xf>
    <xf numFmtId="0" fontId="21" fillId="5" borderId="13" xfId="2" applyFont="1" applyFill="1" applyBorder="1" applyAlignment="1" applyProtection="1">
      <alignment horizontal="left" vertical="center"/>
      <protection locked="0"/>
    </xf>
    <xf numFmtId="0" fontId="22" fillId="0" borderId="0" xfId="4" applyFont="1" applyAlignment="1">
      <alignment vertical="center" wrapText="1"/>
    </xf>
    <xf numFmtId="0" fontId="21" fillId="4" borderId="13" xfId="4" applyFont="1" applyFill="1" applyBorder="1" applyAlignment="1">
      <alignment vertical="top" wrapText="1"/>
    </xf>
    <xf numFmtId="0" fontId="22" fillId="5" borderId="13" xfId="4" applyFont="1" applyFill="1" applyBorder="1" applyAlignment="1" applyProtection="1">
      <alignment horizontal="left" vertical="top" wrapText="1"/>
      <protection locked="0"/>
    </xf>
    <xf numFmtId="0" fontId="22" fillId="0" borderId="0" xfId="4" applyFont="1" applyAlignment="1">
      <alignment horizontal="left" vertical="top" wrapText="1"/>
    </xf>
    <xf numFmtId="0" fontId="22" fillId="0" borderId="6" xfId="0" applyFont="1" applyBorder="1" applyAlignment="1">
      <alignment vertical="center" wrapText="1"/>
    </xf>
    <xf numFmtId="0" fontId="22" fillId="0" borderId="4" xfId="0" applyFont="1" applyBorder="1" applyAlignment="1">
      <alignment vertical="center" wrapText="1"/>
    </xf>
    <xf numFmtId="0" fontId="22" fillId="0" borderId="15" xfId="0" applyFont="1" applyBorder="1" applyAlignment="1">
      <alignment vertical="center" wrapText="1"/>
    </xf>
    <xf numFmtId="0" fontId="22" fillId="0" borderId="16" xfId="0" applyFont="1" applyBorder="1" applyAlignment="1">
      <alignment vertical="center" wrapText="1"/>
    </xf>
    <xf numFmtId="0" fontId="22" fillId="0" borderId="11" xfId="0" applyFont="1" applyBorder="1" applyAlignment="1">
      <alignment vertical="center" wrapText="1"/>
    </xf>
    <xf numFmtId="0" fontId="22" fillId="0" borderId="5" xfId="0" applyFont="1" applyBorder="1" applyAlignment="1">
      <alignment vertical="center" wrapText="1"/>
    </xf>
    <xf numFmtId="0" fontId="22" fillId="0" borderId="17" xfId="0" applyFont="1" applyBorder="1" applyAlignment="1">
      <alignment vertical="center" wrapText="1"/>
    </xf>
    <xf numFmtId="0" fontId="22" fillId="0" borderId="3" xfId="0" applyFont="1" applyBorder="1" applyAlignment="1">
      <alignment vertical="center" wrapText="1"/>
    </xf>
    <xf numFmtId="0" fontId="21" fillId="0" borderId="15" xfId="0" applyFont="1" applyBorder="1" applyAlignment="1">
      <alignment vertical="center" wrapText="1"/>
    </xf>
    <xf numFmtId="0" fontId="21" fillId="0" borderId="16" xfId="0" applyFont="1" applyBorder="1" applyAlignment="1">
      <alignment vertical="center" wrapText="1"/>
    </xf>
    <xf numFmtId="0" fontId="21" fillId="0" borderId="10" xfId="0" applyFont="1" applyBorder="1" applyAlignment="1">
      <alignment vertical="center" wrapText="1"/>
    </xf>
    <xf numFmtId="0" fontId="21" fillId="0" borderId="18" xfId="0" applyFont="1" applyBorder="1" applyAlignment="1">
      <alignment vertical="center" wrapText="1"/>
    </xf>
    <xf numFmtId="0" fontId="21" fillId="0" borderId="9" xfId="0" applyFont="1" applyBorder="1" applyAlignment="1">
      <alignment vertical="center" wrapText="1"/>
    </xf>
    <xf numFmtId="0" fontId="22" fillId="0" borderId="2" xfId="0" applyFont="1" applyBorder="1" applyAlignment="1">
      <alignment vertical="center" wrapText="1"/>
    </xf>
    <xf numFmtId="0" fontId="22" fillId="0" borderId="15" xfId="0" applyFont="1" applyBorder="1" applyAlignment="1">
      <alignment horizontal="left" vertical="center" wrapText="1"/>
    </xf>
    <xf numFmtId="0" fontId="22" fillId="0" borderId="16" xfId="0" applyFont="1" applyBorder="1" applyAlignment="1">
      <alignment horizontal="left" vertical="center" wrapText="1"/>
    </xf>
    <xf numFmtId="0" fontId="22" fillId="0" borderId="11" xfId="0" applyFont="1" applyBorder="1" applyAlignment="1">
      <alignment horizontal="left" vertical="center" wrapText="1"/>
    </xf>
    <xf numFmtId="0" fontId="22" fillId="0" borderId="5" xfId="0" applyFont="1" applyBorder="1" applyAlignment="1">
      <alignment horizontal="right" vertical="center" wrapText="1"/>
    </xf>
    <xf numFmtId="0" fontId="22" fillId="0" borderId="17" xfId="0" applyFont="1" applyBorder="1" applyAlignment="1">
      <alignment horizontal="right" vertical="center" wrapText="1"/>
    </xf>
    <xf numFmtId="0" fontId="22" fillId="0" borderId="3" xfId="0" applyFont="1" applyBorder="1" applyAlignment="1">
      <alignment horizontal="right" vertical="center" wrapText="1"/>
    </xf>
  </cellXfs>
  <cellStyles count="5">
    <cellStyle name="Normal 2" xfId="2" xr:uid="{C3485E64-CE88-4B96-8208-978A74BE3F32}"/>
    <cellStyle name="Normal 3" xfId="3" xr:uid="{DAD9406A-68A2-4AA3-8572-2ABF27A4963C}"/>
    <cellStyle name="Normal 4" xfId="4" xr:uid="{DC5CB481-C098-49F6-A1E5-27362CBF7F5D}"/>
    <cellStyle name="Standard" xfId="0" builtinId="0"/>
    <cellStyle name="Standard 2" xfId="1" xr:uid="{B87F995B-24D7-4906-BEFF-E6FBCBD3545A}"/>
  </cellStyles>
  <dxfs count="72">
    <dxf>
      <font>
        <b val="0"/>
        <i/>
      </font>
    </dxf>
    <dxf>
      <font>
        <strike val="0"/>
      </font>
      <fill>
        <patternFill>
          <bgColor theme="0" tint="-0.14996795556505021"/>
        </patternFill>
      </fill>
    </dxf>
    <dxf>
      <font>
        <b/>
        <i val="0"/>
      </font>
    </dxf>
    <dxf>
      <font>
        <b val="0"/>
        <i/>
      </font>
    </dxf>
    <dxf>
      <font>
        <strike val="0"/>
      </font>
      <fill>
        <patternFill>
          <bgColor theme="0" tint="-0.14996795556505021"/>
        </patternFill>
      </fill>
    </dxf>
    <dxf>
      <font>
        <b/>
        <i val="0"/>
      </font>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strike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8"/>
        <color theme="1"/>
        <name val="Arial"/>
        <family val="2"/>
        <scheme val="none"/>
      </font>
      <numFmt numFmtId="0" formatCode="Genera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alignment horizontal="left" vertical="top" textRotation="0" wrapText="1" indent="0" justifyLastLine="0" shrinkToFit="0" readingOrder="0"/>
    </dxf>
    <dxf>
      <border>
        <bottom style="thin">
          <color indexed="64"/>
        </bottom>
      </border>
    </dxf>
    <dxf>
      <font>
        <b/>
        <strike val="0"/>
        <outline val="0"/>
        <shadow val="0"/>
        <u val="none"/>
        <vertAlign val="baseline"/>
        <sz val="8"/>
        <color theme="1"/>
        <name val="Arial"/>
        <family val="2"/>
        <scheme val="none"/>
      </font>
      <alignment vertical="top" textRotation="0" wrapText="1" indent="0" justifyLastLine="0" shrinkToFit="0" readingOrder="0"/>
      <border diagonalUp="0" diagonalDown="0" outline="0">
        <left style="thin">
          <color indexed="64"/>
        </left>
        <right style="thin">
          <color indexed="64"/>
        </right>
        <top/>
        <bottom/>
      </border>
    </dxf>
    <dxf>
      <numFmt numFmtId="0" formatCode="General"/>
    </dxf>
    <dxf>
      <numFmt numFmtId="0" formatCode="General"/>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dxf>
    <dxf>
      <numFmt numFmtId="0" formatCode="General"/>
    </dxf>
    <dxf>
      <numFmt numFmtId="0" formatCode="General"/>
    </dxf>
    <dxf>
      <alignment horizontal="general" vertical="bottom" textRotation="0" wrapText="0" indent="0" justifyLastLine="0" shrinkToFit="0" readingOrder="0"/>
    </dxf>
    <dxf>
      <numFmt numFmtId="0" formatCode="General"/>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dxf>
    <dxf>
      <numFmt numFmtId="0" formatCode="General"/>
    </dxf>
    <dxf>
      <numFmt numFmtId="0" formatCode="General"/>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s>
  <tableStyles count="0" defaultTableStyle="TableStyleMedium2" defaultPivotStyle="PivotStyleMedium9"/>
  <colors>
    <mruColors>
      <color rgb="FF00A0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0</xdr:row>
      <xdr:rowOff>1569358</xdr:rowOff>
    </xdr:to>
    <xdr:pic>
      <xdr:nvPicPr>
        <xdr:cNvPr id="2" name="Grafik 5">
          <a:extLst>
            <a:ext uri="{FF2B5EF4-FFF2-40B4-BE49-F238E27FC236}">
              <a16:creationId xmlns:a16="http://schemas.microsoft.com/office/drawing/2014/main" id="{B286EF97-F2DF-4F47-AC10-602F570A93C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43000"/>
          <a:ext cx="3444875" cy="43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4A3C7A-B516-496C-AB14-13DFD3A2723D}" name="PIs" displayName="PIs" ref="A1:X68" totalsRowShown="0" headerRowDxfId="71" dataDxfId="70">
  <tableColumns count="24">
    <tableColumn id="1" xr3:uid="{044F80AF-13D6-43AB-A5B1-7C68AFF731FB}" name="GUID" dataDxfId="69"/>
    <tableColumn id="17" xr3:uid="{18AA75CE-354D-40EC-8920-6CB5FF46828F}" name="Column1" dataDxfId="68"/>
    <tableColumn id="2" xr3:uid="{032AB6E3-58C3-4C28-810E-11B0230C74A4}" name="Number" dataDxfId="67"/>
    <tableColumn id="3" xr3:uid="{3BEDC4F2-4D60-4F30-BA9F-5256E6C46012}" name="PGUID" dataDxfId="66"/>
    <tableColumn id="4" xr3:uid="{C458C529-1090-4A42-8287-B8C90CAF0DE6}" name="P" dataDxfId="65"/>
    <tableColumn id="5" xr3:uid="{70890F01-B018-4AF0-A586-A1EA8123A497}" name="CGUID" dataDxfId="64"/>
    <tableColumn id="6" xr3:uid="{7E0A4C5E-F331-49FA-A7C5-495D56B9B63C}" name="C" dataDxfId="63"/>
    <tableColumn id="7" xr3:uid="{12CB8529-E8DC-42E8-B394-018A3914F4BD}" name="L" dataDxfId="62"/>
    <tableColumn id="8" xr3:uid="{2ECC4D29-1A6C-4A6B-8EE9-0AED69B3D965}" name="LGUID" dataDxfId="61">
      <calculatedColumnFormula>INDEX(Level[Level],MATCH(PIs[[#This Row],[L]],Level[GUID],0),1)</calculatedColumnFormula>
    </tableColumn>
    <tableColumn id="9" xr3:uid="{5AB01D88-2273-4AB9-B72E-616FBC35468E}" name="MGUID" dataDxfId="60"/>
    <tableColumn id="10" xr3:uid="{CA1E3BB0-C3A8-4D32-AE73-CB6293C15C01}" name="M" dataDxfId="59"/>
    <tableColumn id="11" xr3:uid="{7DA1A90B-56BE-4C48-935D-69C11DDAAC0B}" name="JG" dataDxfId="58"/>
    <tableColumn id="12" xr3:uid="{E7B90937-1C27-4E1C-B645-1A7EBE5E84ED}" name="GG" dataDxfId="57"/>
    <tableColumn id="13" xr3:uid="{F9B3705B-9DF2-46AE-AF3D-B6C0F5432068}" name="SGUID" dataDxfId="56"/>
    <tableColumn id="14" xr3:uid="{34FE457F-8641-4B79-8C58-FEFA656005A7}" name="S" dataDxfId="55">
      <calculatedColumnFormula>INDEX(allsections[[S]:[Order]],MATCH(PIs[[#This Row],[SGUID]],allsections[SGUID],0),1)</calculatedColumnFormula>
    </tableColumn>
    <tableColumn id="18" xr3:uid="{0D51EE4F-0131-4DC7-B3A3-0B9059D4250F}" name="Sbody" dataDxfId="54">
      <calculatedColumnFormula>INDEX(allsections[[S]:[Order]],MATCH(PIs[[#This Row],[SGUID]],allsections[SGUID],0),2)</calculatedColumnFormula>
    </tableColumn>
    <tableColumn id="19" xr3:uid="{89ED2C2B-3939-45C5-A6E2-DA0AEA787F81}" name="Order" dataDxfId="53">
      <calculatedColumnFormula>INDEX(allsections[[S]:[Order]],MATCH(PIs[[#This Row],[SGUID]],allsections[SGUID],0),3)</calculatedColumnFormula>
    </tableColumn>
    <tableColumn id="15" xr3:uid="{712A3E4D-F5D7-4A6A-8BD1-BE1AECBA0B38}" name="SSGUID" dataDxfId="52"/>
    <tableColumn id="16" xr3:uid="{7C0E9491-7873-4873-BC23-156554227B84}" name="SS" dataDxfId="51">
      <calculatedColumnFormula>INDEX(allsections[[S]:[Order]],MATCH(PIs[[#This Row],[SSGUID]],allsections[SGUID],0),1)</calculatedColumnFormula>
    </tableColumn>
    <tableColumn id="20" xr3:uid="{2D6C963D-100D-49FC-A450-A9BBE4571266}" name="Ssbody" dataDxfId="50">
      <calculatedColumnFormula>INDEX(allsections[[S]:[Order]],MATCH(PIs[[#This Row],[SSGUID]],allsections[SGUID],0),2)</calculatedColumnFormula>
    </tableColumn>
    <tableColumn id="21" xr3:uid="{F9AE84F6-00C7-4EC9-8467-07E6258F51AA}" name="Column2" dataDxfId="49"/>
    <tableColumn id="22" xr3:uid="{28FF5430-6A66-4075-A5BC-614839005D6E}" name="NA Exempt" dataDxfId="48"/>
    <tableColumn id="23" xr3:uid="{CB5EC807-9B07-42CB-A81E-6F88D40415B6}" name="PHU" dataDxfId="47"/>
    <tableColumn id="24" xr3:uid="{EF7816B8-4B2B-4787-8B66-EBBA33E40892}" name="justification" dataDxfId="4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988041-255B-4029-849A-CAC9CB90C3BF}" name="allsections" displayName="allsections" ref="A2:D331" totalsRowShown="0">
  <sortState xmlns:xlrd2="http://schemas.microsoft.com/office/spreadsheetml/2017/richdata2" ref="A3:D331">
    <sortCondition ref="D2:D331"/>
  </sortState>
  <tableColumns count="4">
    <tableColumn id="1" xr3:uid="{2691F18D-B6E4-41CC-A856-0538AA4E764F}" name="SGUID"/>
    <tableColumn id="2" xr3:uid="{B6715219-F851-4F6F-8620-AFA547BD1A1E}" name="S"/>
    <tableColumn id="3" xr3:uid="{0E789F4B-7C3F-4B05-A72C-583D2134D4F9}" name="Sbody"/>
    <tableColumn id="4" xr3:uid="{E89E3546-91DC-4649-BDF8-6AE5217B4513}" name="Order"/>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DF33FD5-38F1-4EC4-94A7-453759C029D5}" name="unique_sections" displayName="unique_sections" ref="F2:I16" totalsRowShown="0">
  <autoFilter ref="F2:I16" xr:uid="{9DF33FD5-38F1-4EC4-94A7-453759C029D5}"/>
  <sortState xmlns:xlrd2="http://schemas.microsoft.com/office/spreadsheetml/2017/richdata2" ref="F3:I16">
    <sortCondition ref="I2:I3"/>
  </sortState>
  <tableColumns count="4">
    <tableColumn id="1" xr3:uid="{4C6C6EAC-E3B8-4983-B903-570950C4A390}" name="SGUID" dataDxfId="45"/>
    <tableColumn id="2" xr3:uid="{FB020DC4-E3B6-4389-B5EE-135BBCA6D60C}" name="S" dataDxfId="44">
      <calculatedColumnFormula>INDEX(allsections[[S]:[Order]],MATCH(unique_sections[[#This Row],[SGUID]],allsections[SGUID],0),1)</calculatedColumnFormula>
    </tableColumn>
    <tableColumn id="3" xr3:uid="{3491EBA2-6F3F-46A9-BA1F-8F37AA4C37BF}" name="Sbody" dataDxfId="43">
      <calculatedColumnFormula>INDEX(allsections[[S]:[Order]],MATCH(unique_sections[[#This Row],[SGUID]],allsections[SGUID],0),2)</calculatedColumnFormula>
    </tableColumn>
    <tableColumn id="4" xr3:uid="{2CCE8E68-43E0-4B1C-A9E7-ED729BE54A6A}" name="Order" dataDxfId="42">
      <calculatedColumnFormula>INDEX(allsections[[S]:[Order]],MATCH(unique_sections[[#This Row],[SGUID]],allsections[SGUID],0),3)</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F03BFDF-A0C4-45F9-B333-3DA1688EB687}" name="sectionsubsection" displayName="sectionsubsection" ref="P2:V16" totalsRowShown="0">
  <tableColumns count="7">
    <tableColumn id="1" xr3:uid="{50AA5D40-C69F-4EEF-A749-049243C60406}" name="Section GUID" dataDxfId="41"/>
    <tableColumn id="2" xr3:uid="{BBBA6B65-7E6B-45A7-B27A-3A7BD37839E4}" name="Subsection GUID" dataDxfId="40"/>
    <tableColumn id="3" xr3:uid="{BA9D9A02-EE6E-429A-8E27-213401CC35CF}" name="Title" dataDxfId="39">
      <calculatedColumnFormula>P3&amp;Q3</calculatedColumnFormula>
    </tableColumn>
    <tableColumn id="4" xr3:uid="{32E95E8B-3C8E-4CB8-9588-F7AE4D08E8C5}" name="S Order" dataDxfId="38">
      <calculatedColumnFormula>INDEX(allsections[[S]:[Order]],MATCH(P3,allsections[SGUID],0),3)</calculatedColumnFormula>
    </tableColumn>
    <tableColumn id="5" xr3:uid="{B976C304-4D87-4ECE-A806-3A3AC63BBA14}" name="SS Order" dataDxfId="37">
      <calculatedColumnFormula>INDEX(allsections[[S]:[Order]],MATCH(Q3,allsections[SGUID],0),3)</calculatedColumnFormula>
    </tableColumn>
    <tableColumn id="6" xr3:uid="{E9C1FCE4-D485-47DD-9199-94307EB0F9FF}" name="GUID"/>
    <tableColumn id="7" xr3:uid="{8A38A788-5036-4992-A5C6-DCD2DB933D42}" name="Schon da?" dataDxfId="36">
      <calculatedColumnFormula>COUNTIF(#REF!,sectionsubsection[[#This Row],[Title]])</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0190567-D1CF-4F5C-8F2A-CE1D0B2E11B0}" name="unique_sub" displayName="unique_sub" ref="K2:N3" totalsRowShown="0">
  <autoFilter ref="K2:N3" xr:uid="{80190567-D1CF-4F5C-8F2A-CE1D0B2E11B0}"/>
  <tableColumns count="4">
    <tableColumn id="1" xr3:uid="{174EBF58-71A0-49DD-BDF9-9B1E15979C9A}" name="SSGUID" dataDxfId="35"/>
    <tableColumn id="2" xr3:uid="{610BA2CD-4D82-4ACC-96D5-FCF1D0E01616}" name="SS" dataDxfId="34">
      <calculatedColumnFormula>INDEX(allsections[[S]:[Order]],MATCH(unique_sub[[#This Row],[SSGUID]],allsections[SGUID],0),1)</calculatedColumnFormula>
    </tableColumn>
    <tableColumn id="3" xr3:uid="{FEECEED9-62EC-4E39-BBCF-7FFA78E9475A}" name="Ssbody" dataDxfId="33">
      <calculatedColumnFormula>INDEX(allsections[[S]:[Order]],MATCH(unique_sub[[#This Row],[SSGUID]],allsections[SGUID],0),2)</calculatedColumnFormula>
    </tableColumn>
    <tableColumn id="4" xr3:uid="{798ED63C-064E-4FA2-AF9B-FD1BEE95201A}" name="Order" dataDxfId="32">
      <calculatedColumnFormula>INDEX(allsections[[S]:[Order]],MATCH(unique_sub[[#This Row],[SSGUID]],allsections[SGUID],0),3)</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E10C5D-8780-443F-A90C-37E088EC4005}" name="sectionsubsection_download" displayName="sectionsubsection_download" ref="X2:AC297" totalsRowShown="0">
  <tableColumns count="6">
    <tableColumn id="1" xr3:uid="{3F7EE5F2-12EB-4418-81F0-8CE10C1F4233}" name="Section GUID" dataDxfId="31"/>
    <tableColumn id="2" xr3:uid="{30133D96-7EE5-4189-8B69-2CF2CF067271}" name="Subsection GUID" dataDxfId="30"/>
    <tableColumn id="3" xr3:uid="{ED3D81E1-2B46-44CE-AF52-71039CF1928C}" name="Title" dataDxfId="29"/>
    <tableColumn id="4" xr3:uid="{53EAD869-67E0-4492-AE8E-7EDE6B1E30D5}" name="S Order" dataDxfId="28">
      <calculatedColumnFormula>INDEX(allsections[[S]:[Order]],MATCH(X3,allsections[SGUID],0),3)</calculatedColumnFormula>
    </tableColumn>
    <tableColumn id="5" xr3:uid="{58241B3A-E865-458B-B7C9-E04317E8B4FB}" name="SS Order" dataDxfId="27">
      <calculatedColumnFormula>INDEX(allsections[[S]:[Order]],MATCH(Y3,allsections[SGUID],0),3)</calculatedColumnFormula>
    </tableColumn>
    <tableColumn id="6" xr3:uid="{53BE7142-79B7-4E46-AB4F-2987AE3088DB}" name="GUID"/>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0817620-6DC1-4852-89C4-D88E59439B6E}" name="S2PQ_relational" displayName="_S2PQ_relational" ref="A1:D121" totalsRowShown="0">
  <autoFilter ref="A1:D121" xr:uid="{B0817620-6DC1-4852-89C4-D88E59439B6E}"/>
  <tableColumns count="4">
    <tableColumn id="1" xr3:uid="{34157229-47EE-4C5F-B7D9-70B9F6AB1C60}" name="PIGUID"/>
    <tableColumn id="2" xr3:uid="{6F40A81F-CC2F-4797-9D07-55D3D6440652}" name="PQGUID"/>
    <tableColumn id="3" xr3:uid="{0455099A-5206-47FB-A9BA-D8EC04A94B79}" name="N:N ID" dataDxfId="26"/>
    <tableColumn id="4" xr3:uid="{3BCD0F4D-FE45-47F8-9940-14493B57B629}" name="PIGUID &amp; &quot;NO&quot;" dataDxfId="2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42D5618-4610-4B6E-A554-A4A50E21C537}" name="Level" displayName="Level" ref="A3:B7" totalsRowShown="0">
  <autoFilter ref="A3:B7" xr:uid="{C42D5618-4610-4B6E-A554-A4A50E21C537}"/>
  <tableColumns count="2">
    <tableColumn id="1" xr3:uid="{82200B12-AACF-4510-90CF-A2453513DA63}" name="GUID"/>
    <tableColumn id="2" xr3:uid="{2F58C992-6069-4B6D-8D4C-8CD083EC6132}" name="Level"/>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DE0C742-2CC6-43E4-8CB6-E32DD87CE8FD}" name="Checklist4810" displayName="Checklist4810" ref="B1:R96" totalsRowShown="0" headerRowDxfId="24" dataDxfId="22" headerRowBorderDxfId="23" tableBorderDxfId="21" totalsRowBorderDxfId="20">
  <tableColumns count="17">
    <tableColumn id="1" xr3:uid="{C4C89629-DD0D-4A68-9490-9CA1CA30E12C}" name="SGUID"/>
    <tableColumn id="10" xr3:uid="{CDDBC52A-045C-4626-8479-CBF1EB8DA62E}" name="SSGUID"/>
    <tableColumn id="3" xr3:uid="{BBA9EFE8-DC47-4248-9D1F-E35C7BA4E3B0}" name="Column2" dataDxfId="19">
      <calculatedColumnFormula>IF(Checklist4810[[#This Row],[SGUID]]="",IF(Checklist4810[[#This Row],[SSGUID]]="",0,1),1)</calculatedColumnFormula>
    </tableColumn>
    <tableColumn id="2" xr3:uid="{10E45C92-4F69-4CDC-9357-95BD01889CD4}" name="PIGUID"/>
    <tableColumn id="7" xr3:uid="{A9CB7076-5811-4CA4-97F8-B704599D9776}" name="ifna" dataDxfId="18">
      <calculatedColumnFormula>_xlfn.IFNA(Checklist4810[[#This Row],[RelatedPQ]],"NA")</calculatedColumnFormula>
    </tableColumn>
    <tableColumn id="20" xr3:uid="{014930D5-4A30-4003-851A-D988669C29F2}" name="RelatedPQ" dataDxfId="17"/>
    <tableColumn id="6" xr3:uid="{CEC0C738-8224-4F0E-BF35-06204702524B}" name="PIGUID&amp;NO" dataDxfId="16">
      <calculatedColumnFormula>Checklist4810[[#This Row],[PIGUID]]&amp;"NO"</calculatedColumnFormula>
    </tableColumn>
    <tableColumn id="5" xr3:uid="{B4F09A85-4E3D-4272-9EC4-5364741CEAE3}" name="NA Exempt" dataDxfId="15">
      <calculatedColumnFormula>IF(Checklist4810[[#This Row],[PIGUID]]="","",INDEX(PIs[NA Exempt],MATCH(Checklist4810[[#This Row],[PIGUID]],PIs[GUID],0),1))</calculatedColumnFormula>
    </tableColumn>
    <tableColumn id="16" xr3:uid="{830673E9-A0BF-47C9-99AE-4B44E05431EC}" name="Section" dataDxfId="14">
      <calculatedColumnFormula>IF(Checklist4810[[#This Row],[SGUID]]="",IF(Checklist4810[[#This Row],[SSGUID]]="",IF(Checklist4810[[#This Row],[PIGUID]]="","",INDEX(PIs[[Column1]:[SS]],MATCH(Checklist4810[[#This Row],[PIGUID]],PIs[GUID],0),2)),INDEX(PIs[[Column1]:[SS]],MATCH(Checklist4810[[#This Row],[SSGUID]],PIs[SSGUID],0),18)),INDEX(PIs[[Column1]:[SS]],MATCH(Checklist4810[[#This Row],[SGUID]],PIs[SGUID],0),14))</calculatedColumnFormula>
    </tableColumn>
    <tableColumn id="4" xr3:uid="{A4226881-17D0-442B-BBDF-547041B832BF}" name="Description/Principle" dataDxfId="13">
      <calculatedColumnFormula>IF(Checklist4810[[#This Row],[SGUID]]="",IF(Checklist4810[[#This Row],[SSGUID]]="",IF(Checklist4810[[#This Row],[PIGUID]]="","",INDEX(PIs[[Column1]:[SS]],MATCH(Checklist4810[[#This Row],[PIGUID]],PIs[GUID],0),4)),INDEX(PIs[[Column1]:[Ssbody]],MATCH(Checklist4810[[#This Row],[SSGUID]],PIs[SSGUID],0),19)),INDEX(PIs[[Column1]:[SS]],MATCH(Checklist4810[[#This Row],[SGUID]],PIs[SGUID],0),15))</calculatedColumnFormula>
    </tableColumn>
    <tableColumn id="8" xr3:uid="{671EA74F-AADA-44CB-BBA2-5D0DE557EE54}" name="Criteria" dataDxfId="12">
      <calculatedColumnFormula>IF(Checklist4810[[#This Row],[SGUID]]="",IF(Checklist4810[[#This Row],[SSGUID]]="",INDEX(PIs[[Column1]:[SS]],MATCH(Checklist4810[[#This Row],[PIGUID]],PIs[GUID],0),6),""),"")</calculatedColumnFormula>
    </tableColumn>
    <tableColumn id="11" xr3:uid="{1D918B1C-0AD2-4641-976E-57138DE202F1}" name="Level" dataDxfId="11">
      <calculatedColumnFormula>IF(Checklist4810[[#This Row],[SSGUID]]="",IF(Checklist4810[[#This Row],[PIGUID]]="","",INDEX(PIs[[Column1]:[SS]],MATCH(Checklist4810[[#This Row],[PIGUID]],PIs[GUID],0),8)),"")</calculatedColumnFormula>
    </tableColumn>
    <tableColumn id="12" xr3:uid="{E507938E-113C-4E99-A0C1-E9E4844FB69C}" name="Yes" dataDxfId="10"/>
    <tableColumn id="13" xr3:uid="{C3DA90ED-7BD4-408A-B3F1-B422DC7184D1}" name="No" dataDxfId="9"/>
    <tableColumn id="14" xr3:uid="{6E8D0545-C304-4367-BE2F-03F9187D59D7}" name="N/A" dataDxfId="8"/>
    <tableColumn id="15" xr3:uid="{9A8A1933-05E5-46E1-9EB7-3B5D256AC2C2}" name="Automated answer for step 2 parameter question" dataDxfId="7">
      <calculatedColumnFormula>IF(Checklist4810[[#This Row],[N/A]]="Not Applicable",INDEX(#REF!,MATCH(Checklist4810[[#This Row],[RelatedPQ]],#REF!,0),3),"")</calculatedColumnFormula>
    </tableColumn>
    <tableColumn id="19" xr3:uid="{34D099BE-8F1C-421D-8056-1182CD6F7832}" name="Justification" dataDxfId="6">
      <calculatedColumnFormula>IF(Checklist4810[[#This Row],[SGUID]]="",IF(Checklist4810[[#This Row],[SSGUID]]="",INDEX(PIs[[PHU]:[justification]],MATCH(Checklist4810[[#This Row],[PIGUID]],PIs[GUID],0),2),""),"")</calculatedColumnFormula>
    </tableColumn>
  </tableColumns>
  <tableStyleInfo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1.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7.xml"/></Relationships>
</file>

<file path=xl/worksheets/_rels/sheet5.xml.rels><?xml version="1.0" encoding="UTF-8" standalone="yes"?>
<Relationships xmlns="http://schemas.openxmlformats.org/package/2006/relationships"><Relationship Id="rId1" Type="http://schemas.openxmlformats.org/officeDocument/2006/relationships/table" Target="../tables/table8.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3"/>
  <sheetViews>
    <sheetView workbookViewId="0">
      <selection activeCell="B13" sqref="B13"/>
    </sheetView>
  </sheetViews>
  <sheetFormatPr baseColWidth="10" defaultColWidth="8.7265625" defaultRowHeight="14.5"/>
  <cols>
    <col min="1" max="1" width="17.54296875" bestFit="1" customWidth="1"/>
    <col min="2" max="2" width="118.7265625" bestFit="1" customWidth="1"/>
  </cols>
  <sheetData>
    <row r="1" spans="1:3">
      <c r="A1" t="s">
        <v>0</v>
      </c>
      <c r="C1" t="s">
        <v>1</v>
      </c>
    </row>
    <row r="2" spans="1:3">
      <c r="A2" s="22" t="s">
        <v>2</v>
      </c>
      <c r="B2" t="s">
        <v>3</v>
      </c>
      <c r="C2" t="s">
        <v>4</v>
      </c>
    </row>
    <row r="3" spans="1:3">
      <c r="A3" s="22" t="s">
        <v>5</v>
      </c>
      <c r="B3" t="s">
        <v>6</v>
      </c>
      <c r="C3" t="s">
        <v>7</v>
      </c>
    </row>
    <row r="4" spans="1:3">
      <c r="A4" s="22" t="s">
        <v>8</v>
      </c>
      <c r="B4" t="s">
        <v>9</v>
      </c>
    </row>
    <row r="5" spans="1:3">
      <c r="A5" s="22" t="s">
        <v>10</v>
      </c>
    </row>
    <row r="6" spans="1:3">
      <c r="A6">
        <v>1</v>
      </c>
      <c r="B6" t="s">
        <v>11</v>
      </c>
    </row>
    <row r="7" spans="1:3">
      <c r="A7">
        <v>2</v>
      </c>
      <c r="B7" t="s">
        <v>12</v>
      </c>
    </row>
    <row r="8" spans="1:3">
      <c r="A8">
        <v>3</v>
      </c>
      <c r="B8" t="s">
        <v>13</v>
      </c>
    </row>
    <row r="9" spans="1:3">
      <c r="A9">
        <v>4</v>
      </c>
      <c r="B9" t="s">
        <v>14</v>
      </c>
    </row>
    <row r="10" spans="1:3">
      <c r="A10">
        <v>5</v>
      </c>
      <c r="B10" t="s">
        <v>15</v>
      </c>
    </row>
    <row r="11" spans="1:3">
      <c r="A11">
        <v>6</v>
      </c>
      <c r="B11" t="s">
        <v>16</v>
      </c>
    </row>
    <row r="12" spans="1:3">
      <c r="A12">
        <v>7</v>
      </c>
      <c r="B12" t="s">
        <v>17</v>
      </c>
    </row>
    <row r="13" spans="1:3">
      <c r="A13">
        <v>8</v>
      </c>
      <c r="B13" t="s">
        <v>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F0FDA-682D-482F-9C59-8B334779D55C}">
  <dimension ref="A1:X68"/>
  <sheetViews>
    <sheetView topLeftCell="A3" workbookViewId="0">
      <selection activeCell="A3" sqref="A3"/>
    </sheetView>
  </sheetViews>
  <sheetFormatPr baseColWidth="10" defaultColWidth="8.7265625" defaultRowHeight="14.5"/>
  <cols>
    <col min="3" max="3" width="10.7265625" bestFit="1" customWidth="1"/>
    <col min="4" max="4" width="9.26953125" bestFit="1" customWidth="1"/>
    <col min="6" max="6" width="26.54296875" bestFit="1" customWidth="1"/>
    <col min="9" max="9" width="8.81640625" customWidth="1"/>
    <col min="10" max="10" width="10" bestFit="1" customWidth="1"/>
    <col min="18" max="18" width="10.1796875" bestFit="1" customWidth="1"/>
  </cols>
  <sheetData>
    <row r="1" spans="1:24">
      <c r="A1" t="s">
        <v>19</v>
      </c>
      <c r="B1" t="s">
        <v>20</v>
      </c>
      <c r="C1" t="s">
        <v>21</v>
      </c>
      <c r="D1" t="s">
        <v>22</v>
      </c>
      <c r="E1" t="s">
        <v>23</v>
      </c>
      <c r="F1" t="s">
        <v>24</v>
      </c>
      <c r="G1" t="s">
        <v>25</v>
      </c>
      <c r="H1" t="s">
        <v>26</v>
      </c>
      <c r="I1" t="s">
        <v>27</v>
      </c>
      <c r="J1" t="s">
        <v>28</v>
      </c>
      <c r="K1" t="s">
        <v>29</v>
      </c>
      <c r="L1" t="s">
        <v>30</v>
      </c>
      <c r="M1" t="s">
        <v>31</v>
      </c>
      <c r="N1" t="s">
        <v>32</v>
      </c>
      <c r="O1" t="s">
        <v>33</v>
      </c>
      <c r="P1" t="s">
        <v>34</v>
      </c>
      <c r="Q1" t="s">
        <v>35</v>
      </c>
      <c r="R1" t="s">
        <v>36</v>
      </c>
      <c r="S1" t="s">
        <v>37</v>
      </c>
      <c r="T1" t="s">
        <v>38</v>
      </c>
      <c r="U1" t="s">
        <v>39</v>
      </c>
      <c r="V1" t="s">
        <v>40</v>
      </c>
      <c r="W1" t="s">
        <v>41</v>
      </c>
      <c r="X1" t="s">
        <v>42</v>
      </c>
    </row>
    <row r="2" spans="1:24" ht="409.5">
      <c r="A2" t="s">
        <v>43</v>
      </c>
      <c r="C2">
        <v>3.5</v>
      </c>
      <c r="D2" t="s">
        <v>44</v>
      </c>
      <c r="E2" t="s">
        <v>45</v>
      </c>
      <c r="F2" t="s">
        <v>46</v>
      </c>
      <c r="G2" s="24" t="s">
        <v>47</v>
      </c>
      <c r="H2" t="s">
        <v>48</v>
      </c>
      <c r="I2" t="str">
        <f>INDEX(Level[Level],MATCH(PIs[[#This Row],[L]],Level[GUID],0),1)</f>
        <v>Major Must</v>
      </c>
      <c r="N2" t="s">
        <v>49</v>
      </c>
      <c r="O2" t="str">
        <f>INDEX(allsections[[S]:[Order]],MATCH(PIs[[#This Row],[SGUID]],allsections[SGUID],0),1)</f>
        <v>COMPLAINT PROCESS</v>
      </c>
      <c r="P2" t="str">
        <f>INDEX(allsections[[S]:[Order]],MATCH(PIs[[#This Row],[SGUID]],allsections[SGUID],0),2)</f>
        <v>-</v>
      </c>
      <c r="Q2">
        <f>INDEX(allsections[[S]:[Order]],MATCH(PIs[[#This Row],[SGUID]],allsections[SGUID],0),3)</f>
        <v>4</v>
      </c>
      <c r="R2" t="s">
        <v>50</v>
      </c>
      <c r="S2" t="str">
        <f>INDEX(allsections[[S]:[Order]],MATCH(PIs[[#This Row],[SSGUID]],allsections[SGUID],0),1)</f>
        <v>-</v>
      </c>
      <c r="T2" t="str">
        <f>INDEX(allsections[[S]:[Order]],MATCH(PIs[[#This Row],[SSGUID]],allsections[SGUID],0),2)</f>
        <v>-</v>
      </c>
      <c r="U2" t="str">
        <f>INDEX(#REF!,MATCH(PIs[[#This Row],[GUID]],#REF!,0),2)</f>
        <v>7BjiTqdbz9EPX1It8mlxYw</v>
      </c>
      <c r="V2" t="b">
        <v>0</v>
      </c>
      <c r="X2" t="s">
        <v>51</v>
      </c>
    </row>
    <row r="3" spans="1:24" ht="409.5">
      <c r="A3" t="s">
        <v>52</v>
      </c>
      <c r="C3">
        <v>3.7</v>
      </c>
      <c r="D3" t="s">
        <v>53</v>
      </c>
      <c r="E3" t="s">
        <v>54</v>
      </c>
      <c r="F3" t="s">
        <v>55</v>
      </c>
      <c r="G3" s="24" t="s">
        <v>56</v>
      </c>
      <c r="H3" t="s">
        <v>57</v>
      </c>
      <c r="I3" t="str">
        <f>INDEX(Level[Level],MATCH(PIs[[#This Row],[L]],Level[GUID],0),1)</f>
        <v>Minor Must</v>
      </c>
      <c r="N3" t="s">
        <v>49</v>
      </c>
      <c r="O3" t="str">
        <f>INDEX(allsections[[S]:[Order]],MATCH(PIs[[#This Row],[SGUID]],allsections[SGUID],0),1)</f>
        <v>COMPLAINT PROCESS</v>
      </c>
      <c r="P3" t="str">
        <f>INDEX(allsections[[S]:[Order]],MATCH(PIs[[#This Row],[SGUID]],allsections[SGUID],0),2)</f>
        <v>-</v>
      </c>
      <c r="Q3">
        <f>INDEX(allsections[[S]:[Order]],MATCH(PIs[[#This Row],[SGUID]],allsections[SGUID],0),3)</f>
        <v>4</v>
      </c>
      <c r="R3" t="s">
        <v>50</v>
      </c>
      <c r="S3" t="str">
        <f>INDEX(allsections[[S]:[Order]],MATCH(PIs[[#This Row],[SSGUID]],allsections[SGUID],0),1)</f>
        <v>-</v>
      </c>
      <c r="T3" t="str">
        <f>INDEX(allsections[[S]:[Order]],MATCH(PIs[[#This Row],[SSGUID]],allsections[SGUID],0),2)</f>
        <v>-</v>
      </c>
      <c r="U3" t="str">
        <f>INDEX(#REF!,MATCH(PIs[[#This Row],[GUID]],#REF!,0),2)</f>
        <v>4Avk7C7MmAoFg744HYI5OO</v>
      </c>
      <c r="V3" t="b">
        <v>0</v>
      </c>
      <c r="X3" t="s">
        <v>51</v>
      </c>
    </row>
    <row r="4" spans="1:24" ht="409.5">
      <c r="A4" t="s">
        <v>58</v>
      </c>
      <c r="C4">
        <v>4.2</v>
      </c>
      <c r="D4" t="s">
        <v>59</v>
      </c>
      <c r="E4" t="s">
        <v>60</v>
      </c>
      <c r="F4" t="s">
        <v>61</v>
      </c>
      <c r="G4" s="24" t="s">
        <v>62</v>
      </c>
      <c r="H4" t="s">
        <v>48</v>
      </c>
      <c r="I4" t="str">
        <f>INDEX(Level[Level],MATCH(PIs[[#This Row],[L]],Level[GUID],0),1)</f>
        <v>Major Must</v>
      </c>
      <c r="N4" t="s">
        <v>63</v>
      </c>
      <c r="O4" t="str">
        <f>INDEX(allsections[[S]:[Order]],MATCH(PIs[[#This Row],[SGUID]],allsections[SGUID],0),1)</f>
        <v>PRODUCER’S HUMAN RIGHTS POLICIES</v>
      </c>
      <c r="P4" t="str">
        <f>INDEX(allsections[[S]:[Order]],MATCH(PIs[[#This Row],[SGUID]],allsections[SGUID],0),2)</f>
        <v>-</v>
      </c>
      <c r="Q4">
        <f>INDEX(allsections[[S]:[Order]],MATCH(PIs[[#This Row],[SGUID]],allsections[SGUID],0),3)</f>
        <v>5</v>
      </c>
      <c r="R4" t="s">
        <v>50</v>
      </c>
      <c r="S4" t="str">
        <f>INDEX(allsections[[S]:[Order]],MATCH(PIs[[#This Row],[SSGUID]],allsections[SGUID],0),1)</f>
        <v>-</v>
      </c>
      <c r="T4" t="str">
        <f>INDEX(allsections[[S]:[Order]],MATCH(PIs[[#This Row],[SSGUID]],allsections[SGUID],0),2)</f>
        <v>-</v>
      </c>
      <c r="U4" t="str">
        <f>INDEX(#REF!,MATCH(PIs[[#This Row],[GUID]],#REF!,0),2)</f>
        <v>7BjiTqdbz9EPX1It8mlxYw</v>
      </c>
      <c r="V4" t="b">
        <v>0</v>
      </c>
      <c r="X4" t="s">
        <v>51</v>
      </c>
    </row>
    <row r="5" spans="1:24" ht="409.5">
      <c r="A5" t="s">
        <v>64</v>
      </c>
      <c r="C5">
        <v>9.3000000000000007</v>
      </c>
      <c r="D5" t="s">
        <v>65</v>
      </c>
      <c r="E5" t="s">
        <v>66</v>
      </c>
      <c r="F5" t="s">
        <v>67</v>
      </c>
      <c r="G5" s="24" t="s">
        <v>68</v>
      </c>
      <c r="H5" t="s">
        <v>48</v>
      </c>
      <c r="I5" t="str">
        <f>INDEX(Level[Level],MATCH(PIs[[#This Row],[L]],Level[GUID],0),1)</f>
        <v>Major Must</v>
      </c>
      <c r="N5" t="s">
        <v>69</v>
      </c>
      <c r="O5" t="str">
        <f>INDEX(allsections[[S]:[Order]],MATCH(PIs[[#This Row],[SGUID]],allsections[SGUID],0),1)</f>
        <v>WORKING AGE, CHILD LABOR, AND YOUNG WORKERS</v>
      </c>
      <c r="P5" t="str">
        <f>INDEX(allsections[[S]:[Order]],MATCH(PIs[[#This Row],[SGUID]],allsections[SGUID],0),2)</f>
        <v>-</v>
      </c>
      <c r="Q5">
        <f>INDEX(allsections[[S]:[Order]],MATCH(PIs[[#This Row],[SGUID]],allsections[SGUID],0),3)</f>
        <v>10</v>
      </c>
      <c r="R5" t="s">
        <v>50</v>
      </c>
      <c r="S5" t="str">
        <f>INDEX(allsections[[S]:[Order]],MATCH(PIs[[#This Row],[SSGUID]],allsections[SGUID],0),1)</f>
        <v>-</v>
      </c>
      <c r="T5" t="str">
        <f>INDEX(allsections[[S]:[Order]],MATCH(PIs[[#This Row],[SSGUID]],allsections[SGUID],0),2)</f>
        <v>-</v>
      </c>
      <c r="U5" t="str">
        <f>INDEX(#REF!,MATCH(PIs[[#This Row],[GUID]],#REF!,0),2)</f>
        <v>4Avk7C7MmAoFg744HYI5OO</v>
      </c>
      <c r="V5" t="b">
        <v>0</v>
      </c>
      <c r="X5" t="s">
        <v>51</v>
      </c>
    </row>
    <row r="6" spans="1:24" ht="409.5">
      <c r="A6" t="s">
        <v>70</v>
      </c>
      <c r="C6">
        <v>9.4</v>
      </c>
      <c r="D6" t="s">
        <v>71</v>
      </c>
      <c r="E6" t="s">
        <v>72</v>
      </c>
      <c r="F6" t="s">
        <v>73</v>
      </c>
      <c r="G6" s="24" t="s">
        <v>74</v>
      </c>
      <c r="H6" t="s">
        <v>57</v>
      </c>
      <c r="I6" t="str">
        <f>INDEX(Level[Level],MATCH(PIs[[#This Row],[L]],Level[GUID],0),1)</f>
        <v>Minor Must</v>
      </c>
      <c r="N6" t="s">
        <v>69</v>
      </c>
      <c r="O6" t="str">
        <f>INDEX(allsections[[S]:[Order]],MATCH(PIs[[#This Row],[SGUID]],allsections[SGUID],0),1)</f>
        <v>WORKING AGE, CHILD LABOR, AND YOUNG WORKERS</v>
      </c>
      <c r="P6" t="str">
        <f>INDEX(allsections[[S]:[Order]],MATCH(PIs[[#This Row],[SGUID]],allsections[SGUID],0),2)</f>
        <v>-</v>
      </c>
      <c r="Q6">
        <f>INDEX(allsections[[S]:[Order]],MATCH(PIs[[#This Row],[SGUID]],allsections[SGUID],0),3)</f>
        <v>10</v>
      </c>
      <c r="R6" t="s">
        <v>50</v>
      </c>
      <c r="S6" t="str">
        <f>INDEX(allsections[[S]:[Order]],MATCH(PIs[[#This Row],[SSGUID]],allsections[SGUID],0),1)</f>
        <v>-</v>
      </c>
      <c r="T6" t="str">
        <f>INDEX(allsections[[S]:[Order]],MATCH(PIs[[#This Row],[SSGUID]],allsections[SGUID],0),2)</f>
        <v>-</v>
      </c>
      <c r="U6" t="str">
        <f>INDEX(#REF!,MATCH(PIs[[#This Row],[GUID]],#REF!,0),2)</f>
        <v>4Avk7C7MmAoFg744HYI5OO</v>
      </c>
      <c r="V6" t="b">
        <v>0</v>
      </c>
      <c r="X6" t="s">
        <v>51</v>
      </c>
    </row>
    <row r="7" spans="1:24" ht="409.5">
      <c r="A7" t="s">
        <v>75</v>
      </c>
      <c r="C7">
        <v>9.1999999999999993</v>
      </c>
      <c r="D7" t="s">
        <v>76</v>
      </c>
      <c r="E7" t="s">
        <v>77</v>
      </c>
      <c r="F7" t="s">
        <v>78</v>
      </c>
      <c r="G7" s="24" t="s">
        <v>79</v>
      </c>
      <c r="H7" t="s">
        <v>48</v>
      </c>
      <c r="I7" t="str">
        <f>INDEX(Level[Level],MATCH(PIs[[#This Row],[L]],Level[GUID],0),1)</f>
        <v>Major Must</v>
      </c>
      <c r="N7" t="s">
        <v>69</v>
      </c>
      <c r="O7" t="str">
        <f>INDEX(allsections[[S]:[Order]],MATCH(PIs[[#This Row],[SGUID]],allsections[SGUID],0),1)</f>
        <v>WORKING AGE, CHILD LABOR, AND YOUNG WORKERS</v>
      </c>
      <c r="P7" t="str">
        <f>INDEX(allsections[[S]:[Order]],MATCH(PIs[[#This Row],[SGUID]],allsections[SGUID],0),2)</f>
        <v>-</v>
      </c>
      <c r="Q7">
        <f>INDEX(allsections[[S]:[Order]],MATCH(PIs[[#This Row],[SGUID]],allsections[SGUID],0),3)</f>
        <v>10</v>
      </c>
      <c r="R7" t="s">
        <v>50</v>
      </c>
      <c r="S7" t="str">
        <f>INDEX(allsections[[S]:[Order]],MATCH(PIs[[#This Row],[SSGUID]],allsections[SGUID],0),1)</f>
        <v>-</v>
      </c>
      <c r="T7" t="str">
        <f>INDEX(allsections[[S]:[Order]],MATCH(PIs[[#This Row],[SSGUID]],allsections[SGUID],0),2)</f>
        <v>-</v>
      </c>
      <c r="U7" t="str">
        <f>INDEX(#REF!,MATCH(PIs[[#This Row],[GUID]],#REF!,0),2)</f>
        <v>4Avk7C7MmAoFg744HYI5OO</v>
      </c>
      <c r="V7" t="b">
        <v>0</v>
      </c>
      <c r="X7" t="s">
        <v>51</v>
      </c>
    </row>
    <row r="8" spans="1:24" ht="409.5">
      <c r="A8" t="s">
        <v>80</v>
      </c>
      <c r="C8">
        <v>4.4000000000000004</v>
      </c>
      <c r="D8" t="s">
        <v>81</v>
      </c>
      <c r="E8" t="s">
        <v>82</v>
      </c>
      <c r="F8" t="s">
        <v>83</v>
      </c>
      <c r="G8" s="24" t="s">
        <v>84</v>
      </c>
      <c r="H8" t="s">
        <v>48</v>
      </c>
      <c r="I8" t="str">
        <f>INDEX(Level[Level],MATCH(PIs[[#This Row],[L]],Level[GUID],0),1)</f>
        <v>Major Must</v>
      </c>
      <c r="N8" t="s">
        <v>63</v>
      </c>
      <c r="O8" t="str">
        <f>INDEX(allsections[[S]:[Order]],MATCH(PIs[[#This Row],[SGUID]],allsections[SGUID],0),1)</f>
        <v>PRODUCER’S HUMAN RIGHTS POLICIES</v>
      </c>
      <c r="P8" t="str">
        <f>INDEX(allsections[[S]:[Order]],MATCH(PIs[[#This Row],[SGUID]],allsections[SGUID],0),2)</f>
        <v>-</v>
      </c>
      <c r="Q8">
        <f>INDEX(allsections[[S]:[Order]],MATCH(PIs[[#This Row],[SGUID]],allsections[SGUID],0),3)</f>
        <v>5</v>
      </c>
      <c r="R8" t="s">
        <v>50</v>
      </c>
      <c r="S8" t="str">
        <f>INDEX(allsections[[S]:[Order]],MATCH(PIs[[#This Row],[SSGUID]],allsections[SGUID],0),1)</f>
        <v>-</v>
      </c>
      <c r="T8" t="str">
        <f>INDEX(allsections[[S]:[Order]],MATCH(PIs[[#This Row],[SSGUID]],allsections[SGUID],0),2)</f>
        <v>-</v>
      </c>
      <c r="U8" t="str">
        <f>INDEX(#REF!,MATCH(PIs[[#This Row],[GUID]],#REF!,0),2)</f>
        <v>7BjiTqdbz9EPX1It8mlxYw</v>
      </c>
      <c r="V8" t="b">
        <v>0</v>
      </c>
      <c r="X8" t="s">
        <v>51</v>
      </c>
    </row>
    <row r="9" spans="1:24" ht="409.5">
      <c r="A9" t="s">
        <v>85</v>
      </c>
      <c r="C9">
        <v>3.4</v>
      </c>
      <c r="D9" t="s">
        <v>86</v>
      </c>
      <c r="E9" t="s">
        <v>87</v>
      </c>
      <c r="F9" t="s">
        <v>88</v>
      </c>
      <c r="G9" s="24" t="s">
        <v>89</v>
      </c>
      <c r="H9" t="s">
        <v>48</v>
      </c>
      <c r="I9" t="str">
        <f>INDEX(Level[Level],MATCH(PIs[[#This Row],[L]],Level[GUID],0),1)</f>
        <v>Major Must</v>
      </c>
      <c r="N9" t="s">
        <v>49</v>
      </c>
      <c r="O9" t="str">
        <f>INDEX(allsections[[S]:[Order]],MATCH(PIs[[#This Row],[SGUID]],allsections[SGUID],0),1)</f>
        <v>COMPLAINT PROCESS</v>
      </c>
      <c r="P9" t="str">
        <f>INDEX(allsections[[S]:[Order]],MATCH(PIs[[#This Row],[SGUID]],allsections[SGUID],0),2)</f>
        <v>-</v>
      </c>
      <c r="Q9">
        <f>INDEX(allsections[[S]:[Order]],MATCH(PIs[[#This Row],[SGUID]],allsections[SGUID],0),3)</f>
        <v>4</v>
      </c>
      <c r="R9" t="s">
        <v>50</v>
      </c>
      <c r="S9" t="str">
        <f>INDEX(allsections[[S]:[Order]],MATCH(PIs[[#This Row],[SSGUID]],allsections[SGUID],0),1)</f>
        <v>-</v>
      </c>
      <c r="T9" t="str">
        <f>INDEX(allsections[[S]:[Order]],MATCH(PIs[[#This Row],[SSGUID]],allsections[SGUID],0),2)</f>
        <v>-</v>
      </c>
      <c r="U9" t="str">
        <f>INDEX(#REF!,MATCH(PIs[[#This Row],[GUID]],#REF!,0),2)</f>
        <v>7BjiTqdbz9EPX1It8mlxYw</v>
      </c>
      <c r="V9" t="b">
        <v>0</v>
      </c>
      <c r="X9" t="s">
        <v>51</v>
      </c>
    </row>
    <row r="10" spans="1:24">
      <c r="A10" t="s">
        <v>90</v>
      </c>
      <c r="C10">
        <v>1.4</v>
      </c>
      <c r="D10" t="s">
        <v>91</v>
      </c>
      <c r="E10" t="s">
        <v>92</v>
      </c>
      <c r="F10" t="s">
        <v>93</v>
      </c>
      <c r="G10" t="s">
        <v>94</v>
      </c>
      <c r="H10" t="s">
        <v>48</v>
      </c>
      <c r="I10" t="str">
        <f>INDEX(Level[Level],MATCH(PIs[[#This Row],[L]],Level[GUID],0),1)</f>
        <v>Major Must</v>
      </c>
      <c r="N10" t="s">
        <v>95</v>
      </c>
      <c r="O10" t="str">
        <f>INDEX(allsections[[S]:[Order]],MATCH(PIs[[#This Row],[SGUID]],allsections[SGUID],0),1)</f>
        <v>RIGHT OF ASSOCIATION AND REPRESENTATION</v>
      </c>
      <c r="P10" t="str">
        <f>INDEX(allsections[[S]:[Order]],MATCH(PIs[[#This Row],[SGUID]],allsections[SGUID],0),2)</f>
        <v>-</v>
      </c>
      <c r="Q10">
        <f>INDEX(allsections[[S]:[Order]],MATCH(PIs[[#This Row],[SGUID]],allsections[SGUID],0),3)</f>
        <v>2</v>
      </c>
      <c r="R10" t="s">
        <v>50</v>
      </c>
      <c r="S10" t="str">
        <f>INDEX(allsections[[S]:[Order]],MATCH(PIs[[#This Row],[SSGUID]],allsections[SGUID],0),1)</f>
        <v>-</v>
      </c>
      <c r="T10" t="str">
        <f>INDEX(allsections[[S]:[Order]],MATCH(PIs[[#This Row],[SSGUID]],allsections[SGUID],0),2)</f>
        <v>-</v>
      </c>
      <c r="U10" t="str">
        <f>INDEX(#REF!,MATCH(PIs[[#This Row],[GUID]],#REF!,0),2)</f>
        <v>7BjiTqdbz9EPX1It8mlxYw</v>
      </c>
      <c r="V10" t="b">
        <v>0</v>
      </c>
      <c r="X10" t="s">
        <v>51</v>
      </c>
    </row>
    <row r="11" spans="1:24" ht="333.5">
      <c r="A11" t="s">
        <v>96</v>
      </c>
      <c r="C11">
        <v>1.3</v>
      </c>
      <c r="D11" t="s">
        <v>97</v>
      </c>
      <c r="E11" t="s">
        <v>98</v>
      </c>
      <c r="F11" t="s">
        <v>99</v>
      </c>
      <c r="G11" s="24" t="s">
        <v>100</v>
      </c>
      <c r="H11" t="s">
        <v>48</v>
      </c>
      <c r="I11" t="str">
        <f>INDEX(Level[Level],MATCH(PIs[[#This Row],[L]],Level[GUID],0),1)</f>
        <v>Major Must</v>
      </c>
      <c r="N11" t="s">
        <v>95</v>
      </c>
      <c r="O11" t="str">
        <f>INDEX(allsections[[S]:[Order]],MATCH(PIs[[#This Row],[SGUID]],allsections[SGUID],0),1)</f>
        <v>RIGHT OF ASSOCIATION AND REPRESENTATION</v>
      </c>
      <c r="P11" t="str">
        <f>INDEX(allsections[[S]:[Order]],MATCH(PIs[[#This Row],[SGUID]],allsections[SGUID],0),2)</f>
        <v>-</v>
      </c>
      <c r="Q11">
        <f>INDEX(allsections[[S]:[Order]],MATCH(PIs[[#This Row],[SGUID]],allsections[SGUID],0),3)</f>
        <v>2</v>
      </c>
      <c r="R11" t="s">
        <v>50</v>
      </c>
      <c r="S11" t="str">
        <f>INDEX(allsections[[S]:[Order]],MATCH(PIs[[#This Row],[SSGUID]],allsections[SGUID],0),1)</f>
        <v>-</v>
      </c>
      <c r="T11" t="str">
        <f>INDEX(allsections[[S]:[Order]],MATCH(PIs[[#This Row],[SSGUID]],allsections[SGUID],0),2)</f>
        <v>-</v>
      </c>
      <c r="U11" t="str">
        <f>INDEX(#REF!,MATCH(PIs[[#This Row],[GUID]],#REF!,0),2)</f>
        <v>7BjiTqdbz9EPX1It8mlxYw</v>
      </c>
      <c r="V11" t="b">
        <v>0</v>
      </c>
      <c r="X11" t="s">
        <v>51</v>
      </c>
    </row>
    <row r="12" spans="1:24" ht="406">
      <c r="A12" t="s">
        <v>101</v>
      </c>
      <c r="C12">
        <v>1.1000000000000001</v>
      </c>
      <c r="D12" t="s">
        <v>102</v>
      </c>
      <c r="E12" t="s">
        <v>103</v>
      </c>
      <c r="F12" t="s">
        <v>104</v>
      </c>
      <c r="G12" s="24" t="s">
        <v>105</v>
      </c>
      <c r="H12" t="s">
        <v>48</v>
      </c>
      <c r="I12" t="str">
        <f>INDEX(Level[Level],MATCH(PIs[[#This Row],[L]],Level[GUID],0),1)</f>
        <v>Major Must</v>
      </c>
      <c r="N12" t="s">
        <v>95</v>
      </c>
      <c r="O12" t="str">
        <f>INDEX(allsections[[S]:[Order]],MATCH(PIs[[#This Row],[SGUID]],allsections[SGUID],0),1)</f>
        <v>RIGHT OF ASSOCIATION AND REPRESENTATION</v>
      </c>
      <c r="P12" t="str">
        <f>INDEX(allsections[[S]:[Order]],MATCH(PIs[[#This Row],[SGUID]],allsections[SGUID],0),2)</f>
        <v>-</v>
      </c>
      <c r="Q12">
        <f>INDEX(allsections[[S]:[Order]],MATCH(PIs[[#This Row],[SGUID]],allsections[SGUID],0),3)</f>
        <v>2</v>
      </c>
      <c r="R12" t="s">
        <v>50</v>
      </c>
      <c r="S12" t="str">
        <f>INDEX(allsections[[S]:[Order]],MATCH(PIs[[#This Row],[SSGUID]],allsections[SGUID],0),1)</f>
        <v>-</v>
      </c>
      <c r="T12" t="str">
        <f>INDEX(allsections[[S]:[Order]],MATCH(PIs[[#This Row],[SSGUID]],allsections[SGUID],0),2)</f>
        <v>-</v>
      </c>
      <c r="U12" t="str">
        <f>INDEX(#REF!,MATCH(PIs[[#This Row],[GUID]],#REF!,0),2)</f>
        <v>7BjiTqdbz9EPX1It8mlxYw</v>
      </c>
      <c r="V12" t="b">
        <v>0</v>
      </c>
      <c r="X12" t="s">
        <v>51</v>
      </c>
    </row>
    <row r="13" spans="1:24" ht="290">
      <c r="A13" t="s">
        <v>106</v>
      </c>
      <c r="C13">
        <v>13.3</v>
      </c>
      <c r="D13" t="s">
        <v>107</v>
      </c>
      <c r="E13" t="s">
        <v>108</v>
      </c>
      <c r="F13" t="s">
        <v>109</v>
      </c>
      <c r="G13" s="24" t="s">
        <v>110</v>
      </c>
      <c r="H13" t="s">
        <v>57</v>
      </c>
      <c r="I13" t="str">
        <f>INDEX(Level[Level],MATCH(PIs[[#This Row],[L]],Level[GUID],0),1)</f>
        <v>Minor Must</v>
      </c>
      <c r="N13" t="s">
        <v>111</v>
      </c>
      <c r="O13" t="str">
        <f>INDEX(allsections[[S]:[Order]],MATCH(PIs[[#This Row],[SGUID]],allsections[SGUID],0),1)</f>
        <v>DISCIPLINARY PROCEDURES</v>
      </c>
      <c r="P13" t="str">
        <f>INDEX(allsections[[S]:[Order]],MATCH(PIs[[#This Row],[SGUID]],allsections[SGUID],0),2)</f>
        <v>-</v>
      </c>
      <c r="Q13">
        <f>INDEX(allsections[[S]:[Order]],MATCH(PIs[[#This Row],[SGUID]],allsections[SGUID],0),3)</f>
        <v>14</v>
      </c>
      <c r="R13" t="s">
        <v>50</v>
      </c>
      <c r="S13" t="str">
        <f>INDEX(allsections[[S]:[Order]],MATCH(PIs[[#This Row],[SSGUID]],allsections[SGUID],0),1)</f>
        <v>-</v>
      </c>
      <c r="T13" t="str">
        <f>INDEX(allsections[[S]:[Order]],MATCH(PIs[[#This Row],[SSGUID]],allsections[SGUID],0),2)</f>
        <v>-</v>
      </c>
      <c r="U13" t="str">
        <f>INDEX(#REF!,MATCH(PIs[[#This Row],[GUID]],#REF!,0),2)</f>
        <v>7BjiTqdbz9EPX1It8mlxYw</v>
      </c>
      <c r="V13" t="b">
        <v>0</v>
      </c>
      <c r="X13" t="s">
        <v>51</v>
      </c>
    </row>
    <row r="14" spans="1:24" ht="409.5">
      <c r="A14" t="s">
        <v>112</v>
      </c>
      <c r="C14">
        <v>13.2</v>
      </c>
      <c r="D14" t="s">
        <v>113</v>
      </c>
      <c r="E14" t="s">
        <v>114</v>
      </c>
      <c r="F14" t="s">
        <v>115</v>
      </c>
      <c r="G14" s="24" t="s">
        <v>116</v>
      </c>
      <c r="H14" t="s">
        <v>57</v>
      </c>
      <c r="I14" t="str">
        <f>INDEX(Level[Level],MATCH(PIs[[#This Row],[L]],Level[GUID],0),1)</f>
        <v>Minor Must</v>
      </c>
      <c r="N14" t="s">
        <v>111</v>
      </c>
      <c r="O14" t="str">
        <f>INDEX(allsections[[S]:[Order]],MATCH(PIs[[#This Row],[SGUID]],allsections[SGUID],0),1)</f>
        <v>DISCIPLINARY PROCEDURES</v>
      </c>
      <c r="P14" t="str">
        <f>INDEX(allsections[[S]:[Order]],MATCH(PIs[[#This Row],[SGUID]],allsections[SGUID],0),2)</f>
        <v>-</v>
      </c>
      <c r="Q14">
        <f>INDEX(allsections[[S]:[Order]],MATCH(PIs[[#This Row],[SGUID]],allsections[SGUID],0),3)</f>
        <v>14</v>
      </c>
      <c r="R14" t="s">
        <v>50</v>
      </c>
      <c r="S14" t="str">
        <f>INDEX(allsections[[S]:[Order]],MATCH(PIs[[#This Row],[SSGUID]],allsections[SGUID],0),1)</f>
        <v>-</v>
      </c>
      <c r="T14" t="str">
        <f>INDEX(allsections[[S]:[Order]],MATCH(PIs[[#This Row],[SSGUID]],allsections[SGUID],0),2)</f>
        <v>-</v>
      </c>
      <c r="U14" t="str">
        <f>INDEX(#REF!,MATCH(PIs[[#This Row],[GUID]],#REF!,0),2)</f>
        <v>7BjiTqdbz9EPX1It8mlxYw</v>
      </c>
      <c r="V14" t="b">
        <v>0</v>
      </c>
      <c r="X14" t="s">
        <v>51</v>
      </c>
    </row>
    <row r="15" spans="1:24" ht="409.5">
      <c r="A15" t="s">
        <v>117</v>
      </c>
      <c r="C15">
        <v>13.1</v>
      </c>
      <c r="D15" t="s">
        <v>118</v>
      </c>
      <c r="E15" t="s">
        <v>119</v>
      </c>
      <c r="F15" t="s">
        <v>120</v>
      </c>
      <c r="G15" s="24" t="s">
        <v>121</v>
      </c>
      <c r="H15" t="s">
        <v>48</v>
      </c>
      <c r="I15" t="str">
        <f>INDEX(Level[Level],MATCH(PIs[[#This Row],[L]],Level[GUID],0),1)</f>
        <v>Major Must</v>
      </c>
      <c r="N15" t="s">
        <v>111</v>
      </c>
      <c r="O15" t="str">
        <f>INDEX(allsections[[S]:[Order]],MATCH(PIs[[#This Row],[SGUID]],allsections[SGUID],0),1)</f>
        <v>DISCIPLINARY PROCEDURES</v>
      </c>
      <c r="P15" t="str">
        <f>INDEX(allsections[[S]:[Order]],MATCH(PIs[[#This Row],[SGUID]],allsections[SGUID],0),2)</f>
        <v>-</v>
      </c>
      <c r="Q15">
        <f>INDEX(allsections[[S]:[Order]],MATCH(PIs[[#This Row],[SGUID]],allsections[SGUID],0),3)</f>
        <v>14</v>
      </c>
      <c r="R15" t="s">
        <v>50</v>
      </c>
      <c r="S15" t="str">
        <f>INDEX(allsections[[S]:[Order]],MATCH(PIs[[#This Row],[SSGUID]],allsections[SGUID],0),1)</f>
        <v>-</v>
      </c>
      <c r="T15" t="str">
        <f>INDEX(allsections[[S]:[Order]],MATCH(PIs[[#This Row],[SSGUID]],allsections[SGUID],0),2)</f>
        <v>-</v>
      </c>
      <c r="U15" t="str">
        <f>INDEX(#REF!,MATCH(PIs[[#This Row],[GUID]],#REF!,0),2)</f>
        <v>7BjiTqdbz9EPX1It8mlxYw</v>
      </c>
      <c r="V15" t="b">
        <v>0</v>
      </c>
      <c r="X15" t="s">
        <v>51</v>
      </c>
    </row>
    <row r="16" spans="1:24" ht="409.5">
      <c r="A16" t="s">
        <v>122</v>
      </c>
      <c r="C16">
        <v>12.8</v>
      </c>
      <c r="D16" t="s">
        <v>123</v>
      </c>
      <c r="E16" t="s">
        <v>124</v>
      </c>
      <c r="F16" t="s">
        <v>125</v>
      </c>
      <c r="G16" s="24" t="s">
        <v>126</v>
      </c>
      <c r="H16" t="s">
        <v>57</v>
      </c>
      <c r="I16" t="str">
        <f>INDEX(Level[Level],MATCH(PIs[[#This Row],[L]],Level[GUID],0),1)</f>
        <v>Minor Must</v>
      </c>
      <c r="N16" t="s">
        <v>127</v>
      </c>
      <c r="O16" t="str">
        <f>INDEX(allsections[[S]:[Order]],MATCH(PIs[[#This Row],[SGUID]],allsections[SGUID],0),1)</f>
        <v>WORKING HOURS</v>
      </c>
      <c r="P16" t="str">
        <f>INDEX(allsections[[S]:[Order]],MATCH(PIs[[#This Row],[SGUID]],allsections[SGUID],0),2)</f>
        <v>-</v>
      </c>
      <c r="Q16">
        <f>INDEX(allsections[[S]:[Order]],MATCH(PIs[[#This Row],[SGUID]],allsections[SGUID],0),3)</f>
        <v>13</v>
      </c>
      <c r="R16" t="s">
        <v>50</v>
      </c>
      <c r="S16" t="str">
        <f>INDEX(allsections[[S]:[Order]],MATCH(PIs[[#This Row],[SSGUID]],allsections[SGUID],0),1)</f>
        <v>-</v>
      </c>
      <c r="T16" t="str">
        <f>INDEX(allsections[[S]:[Order]],MATCH(PIs[[#This Row],[SSGUID]],allsections[SGUID],0),2)</f>
        <v>-</v>
      </c>
      <c r="U16" t="str">
        <f>INDEX(#REF!,MATCH(PIs[[#This Row],[GUID]],#REF!,0),2)</f>
        <v>7BjiTqdbz9EPX1It8mlxYw</v>
      </c>
      <c r="V16" t="b">
        <v>0</v>
      </c>
      <c r="X16" t="s">
        <v>51</v>
      </c>
    </row>
    <row r="17" spans="1:24" ht="409.5">
      <c r="A17" t="s">
        <v>128</v>
      </c>
      <c r="C17">
        <v>12.7</v>
      </c>
      <c r="D17" t="s">
        <v>129</v>
      </c>
      <c r="E17" t="s">
        <v>130</v>
      </c>
      <c r="F17" t="s">
        <v>131</v>
      </c>
      <c r="G17" s="24" t="s">
        <v>132</v>
      </c>
      <c r="H17" t="s">
        <v>57</v>
      </c>
      <c r="I17" t="str">
        <f>INDEX(Level[Level],MATCH(PIs[[#This Row],[L]],Level[GUID],0),1)</f>
        <v>Minor Must</v>
      </c>
      <c r="N17" t="s">
        <v>127</v>
      </c>
      <c r="O17" t="str">
        <f>INDEX(allsections[[S]:[Order]],MATCH(PIs[[#This Row],[SGUID]],allsections[SGUID],0),1)</f>
        <v>WORKING HOURS</v>
      </c>
      <c r="P17" t="str">
        <f>INDEX(allsections[[S]:[Order]],MATCH(PIs[[#This Row],[SGUID]],allsections[SGUID],0),2)</f>
        <v>-</v>
      </c>
      <c r="Q17">
        <f>INDEX(allsections[[S]:[Order]],MATCH(PIs[[#This Row],[SGUID]],allsections[SGUID],0),3)</f>
        <v>13</v>
      </c>
      <c r="R17" t="s">
        <v>50</v>
      </c>
      <c r="S17" t="str">
        <f>INDEX(allsections[[S]:[Order]],MATCH(PIs[[#This Row],[SSGUID]],allsections[SGUID],0),1)</f>
        <v>-</v>
      </c>
      <c r="T17" t="str">
        <f>INDEX(allsections[[S]:[Order]],MATCH(PIs[[#This Row],[SSGUID]],allsections[SGUID],0),2)</f>
        <v>-</v>
      </c>
      <c r="U17" t="str">
        <f>INDEX(#REF!,MATCH(PIs[[#This Row],[GUID]],#REF!,0),2)</f>
        <v>7BjiTqdbz9EPX1It8mlxYw</v>
      </c>
      <c r="V17" t="b">
        <v>0</v>
      </c>
      <c r="X17" t="s">
        <v>51</v>
      </c>
    </row>
    <row r="18" spans="1:24" ht="409.5">
      <c r="A18" t="s">
        <v>133</v>
      </c>
      <c r="C18">
        <v>12.6</v>
      </c>
      <c r="D18" t="s">
        <v>134</v>
      </c>
      <c r="E18" s="24" t="s">
        <v>135</v>
      </c>
      <c r="F18" t="s">
        <v>136</v>
      </c>
      <c r="G18" s="24" t="s">
        <v>137</v>
      </c>
      <c r="H18" t="s">
        <v>48</v>
      </c>
      <c r="I18" t="str">
        <f>INDEX(Level[Level],MATCH(PIs[[#This Row],[L]],Level[GUID],0),1)</f>
        <v>Major Must</v>
      </c>
      <c r="N18" t="s">
        <v>127</v>
      </c>
      <c r="O18" t="str">
        <f>INDEX(allsections[[S]:[Order]],MATCH(PIs[[#This Row],[SGUID]],allsections[SGUID],0),1)</f>
        <v>WORKING HOURS</v>
      </c>
      <c r="P18" t="str">
        <f>INDEX(allsections[[S]:[Order]],MATCH(PIs[[#This Row],[SGUID]],allsections[SGUID],0),2)</f>
        <v>-</v>
      </c>
      <c r="Q18">
        <f>INDEX(allsections[[S]:[Order]],MATCH(PIs[[#This Row],[SGUID]],allsections[SGUID],0),3)</f>
        <v>13</v>
      </c>
      <c r="R18" t="s">
        <v>50</v>
      </c>
      <c r="S18" t="str">
        <f>INDEX(allsections[[S]:[Order]],MATCH(PIs[[#This Row],[SSGUID]],allsections[SGUID],0),1)</f>
        <v>-</v>
      </c>
      <c r="T18" t="str">
        <f>INDEX(allsections[[S]:[Order]],MATCH(PIs[[#This Row],[SSGUID]],allsections[SGUID],0),2)</f>
        <v>-</v>
      </c>
      <c r="U18" t="str">
        <f>INDEX(#REF!,MATCH(PIs[[#This Row],[GUID]],#REF!,0),2)</f>
        <v>7BjiTqdbz9EPX1It8mlxYw</v>
      </c>
      <c r="V18" t="b">
        <v>0</v>
      </c>
      <c r="X18" t="s">
        <v>51</v>
      </c>
    </row>
    <row r="19" spans="1:24" ht="409.5">
      <c r="A19" t="s">
        <v>138</v>
      </c>
      <c r="C19">
        <v>12.5</v>
      </c>
      <c r="D19" t="s">
        <v>139</v>
      </c>
      <c r="E19" s="24" t="s">
        <v>140</v>
      </c>
      <c r="F19" t="s">
        <v>141</v>
      </c>
      <c r="G19" s="24" t="s">
        <v>142</v>
      </c>
      <c r="H19" t="s">
        <v>48</v>
      </c>
      <c r="I19" t="str">
        <f>INDEX(Level[Level],MATCH(PIs[[#This Row],[L]],Level[GUID],0),1)</f>
        <v>Major Must</v>
      </c>
      <c r="N19" t="s">
        <v>127</v>
      </c>
      <c r="O19" t="str">
        <f>INDEX(allsections[[S]:[Order]],MATCH(PIs[[#This Row],[SGUID]],allsections[SGUID],0),1)</f>
        <v>WORKING HOURS</v>
      </c>
      <c r="P19" t="str">
        <f>INDEX(allsections[[S]:[Order]],MATCH(PIs[[#This Row],[SGUID]],allsections[SGUID],0),2)</f>
        <v>-</v>
      </c>
      <c r="Q19">
        <f>INDEX(allsections[[S]:[Order]],MATCH(PIs[[#This Row],[SGUID]],allsections[SGUID],0),3)</f>
        <v>13</v>
      </c>
      <c r="R19" t="s">
        <v>50</v>
      </c>
      <c r="S19" t="str">
        <f>INDEX(allsections[[S]:[Order]],MATCH(PIs[[#This Row],[SSGUID]],allsections[SGUID],0),1)</f>
        <v>-</v>
      </c>
      <c r="T19" t="str">
        <f>INDEX(allsections[[S]:[Order]],MATCH(PIs[[#This Row],[SSGUID]],allsections[SGUID],0),2)</f>
        <v>-</v>
      </c>
      <c r="U19" t="str">
        <f>INDEX(#REF!,MATCH(PIs[[#This Row],[GUID]],#REF!,0),2)</f>
        <v>7BjiTqdbz9EPX1It8mlxYw</v>
      </c>
      <c r="V19" t="b">
        <v>0</v>
      </c>
      <c r="X19" t="s">
        <v>51</v>
      </c>
    </row>
    <row r="20" spans="1:24" ht="409.5">
      <c r="A20" t="s">
        <v>143</v>
      </c>
      <c r="C20">
        <v>12.4</v>
      </c>
      <c r="D20" t="s">
        <v>144</v>
      </c>
      <c r="E20" s="24" t="s">
        <v>145</v>
      </c>
      <c r="F20" t="s">
        <v>146</v>
      </c>
      <c r="G20" s="24" t="s">
        <v>147</v>
      </c>
      <c r="H20" t="s">
        <v>48</v>
      </c>
      <c r="I20" t="str">
        <f>INDEX(Level[Level],MATCH(PIs[[#This Row],[L]],Level[GUID],0),1)</f>
        <v>Major Must</v>
      </c>
      <c r="N20" t="s">
        <v>127</v>
      </c>
      <c r="O20" t="str">
        <f>INDEX(allsections[[S]:[Order]],MATCH(PIs[[#This Row],[SGUID]],allsections[SGUID],0),1)</f>
        <v>WORKING HOURS</v>
      </c>
      <c r="P20" t="str">
        <f>INDEX(allsections[[S]:[Order]],MATCH(PIs[[#This Row],[SGUID]],allsections[SGUID],0),2)</f>
        <v>-</v>
      </c>
      <c r="Q20">
        <f>INDEX(allsections[[S]:[Order]],MATCH(PIs[[#This Row],[SGUID]],allsections[SGUID],0),3)</f>
        <v>13</v>
      </c>
      <c r="R20" t="s">
        <v>50</v>
      </c>
      <c r="S20" t="str">
        <f>INDEX(allsections[[S]:[Order]],MATCH(PIs[[#This Row],[SSGUID]],allsections[SGUID],0),1)</f>
        <v>-</v>
      </c>
      <c r="T20" t="str">
        <f>INDEX(allsections[[S]:[Order]],MATCH(PIs[[#This Row],[SSGUID]],allsections[SGUID],0),2)</f>
        <v>-</v>
      </c>
      <c r="U20" t="str">
        <f>INDEX(#REF!,MATCH(PIs[[#This Row],[GUID]],#REF!,0),2)</f>
        <v>7BjiTqdbz9EPX1It8mlxYw</v>
      </c>
      <c r="V20" t="b">
        <v>0</v>
      </c>
      <c r="X20" t="s">
        <v>51</v>
      </c>
    </row>
    <row r="21" spans="1:24" ht="409.5">
      <c r="A21" t="s">
        <v>148</v>
      </c>
      <c r="C21">
        <v>12.3</v>
      </c>
      <c r="D21" t="s">
        <v>149</v>
      </c>
      <c r="E21" t="s">
        <v>150</v>
      </c>
      <c r="F21" t="s">
        <v>151</v>
      </c>
      <c r="G21" s="24" t="s">
        <v>152</v>
      </c>
      <c r="H21" t="s">
        <v>48</v>
      </c>
      <c r="I21" t="str">
        <f>INDEX(Level[Level],MATCH(PIs[[#This Row],[L]],Level[GUID],0),1)</f>
        <v>Major Must</v>
      </c>
      <c r="N21" t="s">
        <v>127</v>
      </c>
      <c r="O21" t="str">
        <f>INDEX(allsections[[S]:[Order]],MATCH(PIs[[#This Row],[SGUID]],allsections[SGUID],0),1)</f>
        <v>WORKING HOURS</v>
      </c>
      <c r="P21" t="str">
        <f>INDEX(allsections[[S]:[Order]],MATCH(PIs[[#This Row],[SGUID]],allsections[SGUID],0),2)</f>
        <v>-</v>
      </c>
      <c r="Q21">
        <f>INDEX(allsections[[S]:[Order]],MATCH(PIs[[#This Row],[SGUID]],allsections[SGUID],0),3)</f>
        <v>13</v>
      </c>
      <c r="R21" t="s">
        <v>50</v>
      </c>
      <c r="S21" t="str">
        <f>INDEX(allsections[[S]:[Order]],MATCH(PIs[[#This Row],[SSGUID]],allsections[SGUID],0),1)</f>
        <v>-</v>
      </c>
      <c r="T21" t="str">
        <f>INDEX(allsections[[S]:[Order]],MATCH(PIs[[#This Row],[SSGUID]],allsections[SGUID],0),2)</f>
        <v>-</v>
      </c>
      <c r="U21" t="str">
        <f>INDEX(#REF!,MATCH(PIs[[#This Row],[GUID]],#REF!,0),2)</f>
        <v>7BjiTqdbz9EPX1It8mlxYw</v>
      </c>
      <c r="V21" t="b">
        <v>0</v>
      </c>
      <c r="X21" t="s">
        <v>51</v>
      </c>
    </row>
    <row r="22" spans="1:24" ht="409.5">
      <c r="A22" t="s">
        <v>153</v>
      </c>
      <c r="C22">
        <v>12.2</v>
      </c>
      <c r="D22" t="s">
        <v>154</v>
      </c>
      <c r="E22" t="s">
        <v>155</v>
      </c>
      <c r="F22" t="s">
        <v>156</v>
      </c>
      <c r="G22" s="24" t="s">
        <v>157</v>
      </c>
      <c r="H22" t="s">
        <v>48</v>
      </c>
      <c r="I22" t="str">
        <f>INDEX(Level[Level],MATCH(PIs[[#This Row],[L]],Level[GUID],0),1)</f>
        <v>Major Must</v>
      </c>
      <c r="N22" t="s">
        <v>127</v>
      </c>
      <c r="O22" t="str">
        <f>INDEX(allsections[[S]:[Order]],MATCH(PIs[[#This Row],[SGUID]],allsections[SGUID],0),1)</f>
        <v>WORKING HOURS</v>
      </c>
      <c r="P22" t="str">
        <f>INDEX(allsections[[S]:[Order]],MATCH(PIs[[#This Row],[SGUID]],allsections[SGUID],0),2)</f>
        <v>-</v>
      </c>
      <c r="Q22">
        <f>INDEX(allsections[[S]:[Order]],MATCH(PIs[[#This Row],[SGUID]],allsections[SGUID],0),3)</f>
        <v>13</v>
      </c>
      <c r="R22" t="s">
        <v>50</v>
      </c>
      <c r="S22" t="str">
        <f>INDEX(allsections[[S]:[Order]],MATCH(PIs[[#This Row],[SSGUID]],allsections[SGUID],0),1)</f>
        <v>-</v>
      </c>
      <c r="T22" t="str">
        <f>INDEX(allsections[[S]:[Order]],MATCH(PIs[[#This Row],[SSGUID]],allsections[SGUID],0),2)</f>
        <v>-</v>
      </c>
      <c r="U22" t="str">
        <f>INDEX(#REF!,MATCH(PIs[[#This Row],[GUID]],#REF!,0),2)</f>
        <v>7BjiTqdbz9EPX1It8mlxYw</v>
      </c>
      <c r="V22" t="b">
        <v>0</v>
      </c>
      <c r="X22" t="s">
        <v>51</v>
      </c>
    </row>
    <row r="23" spans="1:24" ht="409.5">
      <c r="A23" t="s">
        <v>158</v>
      </c>
      <c r="C23">
        <v>12.1</v>
      </c>
      <c r="D23" t="s">
        <v>159</v>
      </c>
      <c r="E23" t="s">
        <v>160</v>
      </c>
      <c r="F23" t="s">
        <v>161</v>
      </c>
      <c r="G23" s="24" t="s">
        <v>162</v>
      </c>
      <c r="H23" t="s">
        <v>48</v>
      </c>
      <c r="I23" t="str">
        <f>INDEX(Level[Level],MATCH(PIs[[#This Row],[L]],Level[GUID],0),1)</f>
        <v>Major Must</v>
      </c>
      <c r="N23" t="s">
        <v>127</v>
      </c>
      <c r="O23" t="str">
        <f>INDEX(allsections[[S]:[Order]],MATCH(PIs[[#This Row],[SGUID]],allsections[SGUID],0),1)</f>
        <v>WORKING HOURS</v>
      </c>
      <c r="P23" t="str">
        <f>INDEX(allsections[[S]:[Order]],MATCH(PIs[[#This Row],[SGUID]],allsections[SGUID],0),2)</f>
        <v>-</v>
      </c>
      <c r="Q23">
        <f>INDEX(allsections[[S]:[Order]],MATCH(PIs[[#This Row],[SGUID]],allsections[SGUID],0),3)</f>
        <v>13</v>
      </c>
      <c r="R23" t="s">
        <v>50</v>
      </c>
      <c r="S23" t="str">
        <f>INDEX(allsections[[S]:[Order]],MATCH(PIs[[#This Row],[SSGUID]],allsections[SGUID],0),1)</f>
        <v>-</v>
      </c>
      <c r="T23" t="str">
        <f>INDEX(allsections[[S]:[Order]],MATCH(PIs[[#This Row],[SSGUID]],allsections[SGUID],0),2)</f>
        <v>-</v>
      </c>
      <c r="U23" t="str">
        <f>INDEX(#REF!,MATCH(PIs[[#This Row],[GUID]],#REF!,0),2)</f>
        <v>7BjiTqdbz9EPX1It8mlxYw</v>
      </c>
      <c r="V23" t="b">
        <v>0</v>
      </c>
      <c r="X23" t="s">
        <v>51</v>
      </c>
    </row>
    <row r="24" spans="1:24" ht="409.5">
      <c r="A24" t="s">
        <v>163</v>
      </c>
      <c r="C24">
        <v>11.5</v>
      </c>
      <c r="D24" t="s">
        <v>164</v>
      </c>
      <c r="E24" t="s">
        <v>165</v>
      </c>
      <c r="F24" t="s">
        <v>166</v>
      </c>
      <c r="G24" s="24" t="s">
        <v>167</v>
      </c>
      <c r="H24" t="s">
        <v>57</v>
      </c>
      <c r="I24" t="str">
        <f>INDEX(Level[Level],MATCH(PIs[[#This Row],[L]],Level[GUID],0),1)</f>
        <v>Minor Must</v>
      </c>
      <c r="N24" t="s">
        <v>168</v>
      </c>
      <c r="O24" t="str">
        <f>INDEX(allsections[[S]:[Order]],MATCH(PIs[[#This Row],[SGUID]],allsections[SGUID],0),1)</f>
        <v>TIME RECORDING SYSTEMS</v>
      </c>
      <c r="P24" t="str">
        <f>INDEX(allsections[[S]:[Order]],MATCH(PIs[[#This Row],[SGUID]],allsections[SGUID],0),2)</f>
        <v>-</v>
      </c>
      <c r="Q24">
        <f>INDEX(allsections[[S]:[Order]],MATCH(PIs[[#This Row],[SGUID]],allsections[SGUID],0),3)</f>
        <v>12</v>
      </c>
      <c r="R24" t="s">
        <v>50</v>
      </c>
      <c r="S24" t="str">
        <f>INDEX(allsections[[S]:[Order]],MATCH(PIs[[#This Row],[SSGUID]],allsections[SGUID],0),1)</f>
        <v>-</v>
      </c>
      <c r="T24" t="str">
        <f>INDEX(allsections[[S]:[Order]],MATCH(PIs[[#This Row],[SSGUID]],allsections[SGUID],0),2)</f>
        <v>-</v>
      </c>
      <c r="U24" t="str">
        <f>INDEX(#REF!,MATCH(PIs[[#This Row],[GUID]],#REF!,0),2)</f>
        <v>7BjiTqdbz9EPX1It8mlxYw</v>
      </c>
      <c r="V24" t="b">
        <v>0</v>
      </c>
      <c r="X24" t="s">
        <v>51</v>
      </c>
    </row>
    <row r="25" spans="1:24" ht="409.5">
      <c r="A25" t="s">
        <v>169</v>
      </c>
      <c r="C25">
        <v>11.4</v>
      </c>
      <c r="D25" t="s">
        <v>170</v>
      </c>
      <c r="E25" t="s">
        <v>171</v>
      </c>
      <c r="F25" t="s">
        <v>172</v>
      </c>
      <c r="G25" s="24" t="s">
        <v>173</v>
      </c>
      <c r="H25" t="s">
        <v>57</v>
      </c>
      <c r="I25" t="str">
        <f>INDEX(Level[Level],MATCH(PIs[[#This Row],[L]],Level[GUID],0),1)</f>
        <v>Minor Must</v>
      </c>
      <c r="N25" t="s">
        <v>168</v>
      </c>
      <c r="O25" t="str">
        <f>INDEX(allsections[[S]:[Order]],MATCH(PIs[[#This Row],[SGUID]],allsections[SGUID],0),1)</f>
        <v>TIME RECORDING SYSTEMS</v>
      </c>
      <c r="P25" t="str">
        <f>INDEX(allsections[[S]:[Order]],MATCH(PIs[[#This Row],[SGUID]],allsections[SGUID],0),2)</f>
        <v>-</v>
      </c>
      <c r="Q25">
        <f>INDEX(allsections[[S]:[Order]],MATCH(PIs[[#This Row],[SGUID]],allsections[SGUID],0),3)</f>
        <v>12</v>
      </c>
      <c r="R25" t="s">
        <v>50</v>
      </c>
      <c r="S25" t="str">
        <f>INDEX(allsections[[S]:[Order]],MATCH(PIs[[#This Row],[SSGUID]],allsections[SGUID],0),1)</f>
        <v>-</v>
      </c>
      <c r="T25" t="str">
        <f>INDEX(allsections[[S]:[Order]],MATCH(PIs[[#This Row],[SSGUID]],allsections[SGUID],0),2)</f>
        <v>-</v>
      </c>
      <c r="U25" t="str">
        <f>INDEX(#REF!,MATCH(PIs[[#This Row],[GUID]],#REF!,0),2)</f>
        <v>7BjiTqdbz9EPX1It8mlxYw</v>
      </c>
      <c r="V25" t="b">
        <v>0</v>
      </c>
      <c r="X25" t="s">
        <v>51</v>
      </c>
    </row>
    <row r="26" spans="1:24" ht="409.5">
      <c r="A26" t="s">
        <v>174</v>
      </c>
      <c r="C26">
        <v>11.3</v>
      </c>
      <c r="D26" t="s">
        <v>175</v>
      </c>
      <c r="E26" t="s">
        <v>176</v>
      </c>
      <c r="F26" t="s">
        <v>177</v>
      </c>
      <c r="G26" s="24" t="s">
        <v>178</v>
      </c>
      <c r="H26" t="s">
        <v>48</v>
      </c>
      <c r="I26" t="str">
        <f>INDEX(Level[Level],MATCH(PIs[[#This Row],[L]],Level[GUID],0),1)</f>
        <v>Major Must</v>
      </c>
      <c r="N26" t="s">
        <v>168</v>
      </c>
      <c r="O26" t="str">
        <f>INDEX(allsections[[S]:[Order]],MATCH(PIs[[#This Row],[SGUID]],allsections[SGUID],0),1)</f>
        <v>TIME RECORDING SYSTEMS</v>
      </c>
      <c r="P26" t="str">
        <f>INDEX(allsections[[S]:[Order]],MATCH(PIs[[#This Row],[SGUID]],allsections[SGUID],0),2)</f>
        <v>-</v>
      </c>
      <c r="Q26">
        <f>INDEX(allsections[[S]:[Order]],MATCH(PIs[[#This Row],[SGUID]],allsections[SGUID],0),3)</f>
        <v>12</v>
      </c>
      <c r="R26" t="s">
        <v>50</v>
      </c>
      <c r="S26" t="str">
        <f>INDEX(allsections[[S]:[Order]],MATCH(PIs[[#This Row],[SSGUID]],allsections[SGUID],0),1)</f>
        <v>-</v>
      </c>
      <c r="T26" t="str">
        <f>INDEX(allsections[[S]:[Order]],MATCH(PIs[[#This Row],[SSGUID]],allsections[SGUID],0),2)</f>
        <v>-</v>
      </c>
      <c r="U26" t="str">
        <f>INDEX(#REF!,MATCH(PIs[[#This Row],[GUID]],#REF!,0),2)</f>
        <v>7BjiTqdbz9EPX1It8mlxYw</v>
      </c>
      <c r="V26" t="b">
        <v>0</v>
      </c>
      <c r="X26" t="s">
        <v>51</v>
      </c>
    </row>
    <row r="27" spans="1:24" ht="409.5">
      <c r="A27" t="s">
        <v>179</v>
      </c>
      <c r="C27">
        <v>11.2</v>
      </c>
      <c r="D27" t="s">
        <v>180</v>
      </c>
      <c r="E27" t="s">
        <v>181</v>
      </c>
      <c r="F27" t="s">
        <v>182</v>
      </c>
      <c r="G27" s="24" t="s">
        <v>183</v>
      </c>
      <c r="H27" t="s">
        <v>48</v>
      </c>
      <c r="I27" t="str">
        <f>INDEX(Level[Level],MATCH(PIs[[#This Row],[L]],Level[GUID],0),1)</f>
        <v>Major Must</v>
      </c>
      <c r="N27" t="s">
        <v>168</v>
      </c>
      <c r="O27" t="str">
        <f>INDEX(allsections[[S]:[Order]],MATCH(PIs[[#This Row],[SGUID]],allsections[SGUID],0),1)</f>
        <v>TIME RECORDING SYSTEMS</v>
      </c>
      <c r="P27" t="str">
        <f>INDEX(allsections[[S]:[Order]],MATCH(PIs[[#This Row],[SGUID]],allsections[SGUID],0),2)</f>
        <v>-</v>
      </c>
      <c r="Q27">
        <f>INDEX(allsections[[S]:[Order]],MATCH(PIs[[#This Row],[SGUID]],allsections[SGUID],0),3)</f>
        <v>12</v>
      </c>
      <c r="R27" t="s">
        <v>50</v>
      </c>
      <c r="S27" t="str">
        <f>INDEX(allsections[[S]:[Order]],MATCH(PIs[[#This Row],[SSGUID]],allsections[SGUID],0),1)</f>
        <v>-</v>
      </c>
      <c r="T27" t="str">
        <f>INDEX(allsections[[S]:[Order]],MATCH(PIs[[#This Row],[SSGUID]],allsections[SGUID],0),2)</f>
        <v>-</v>
      </c>
      <c r="U27" t="str">
        <f>INDEX(#REF!,MATCH(PIs[[#This Row],[GUID]],#REF!,0),2)</f>
        <v>7BjiTqdbz9EPX1It8mlxYw</v>
      </c>
      <c r="V27" t="b">
        <v>0</v>
      </c>
      <c r="X27" t="s">
        <v>51</v>
      </c>
    </row>
    <row r="28" spans="1:24" ht="409.5">
      <c r="A28" t="s">
        <v>184</v>
      </c>
      <c r="C28">
        <v>11.1</v>
      </c>
      <c r="D28" t="s">
        <v>185</v>
      </c>
      <c r="E28" t="s">
        <v>186</v>
      </c>
      <c r="F28" t="s">
        <v>187</v>
      </c>
      <c r="G28" s="24" t="s">
        <v>188</v>
      </c>
      <c r="H28" t="s">
        <v>48</v>
      </c>
      <c r="I28" t="str">
        <f>INDEX(Level[Level],MATCH(PIs[[#This Row],[L]],Level[GUID],0),1)</f>
        <v>Major Must</v>
      </c>
      <c r="N28" t="s">
        <v>168</v>
      </c>
      <c r="O28" t="str">
        <f>INDEX(allsections[[S]:[Order]],MATCH(PIs[[#This Row],[SGUID]],allsections[SGUID],0),1)</f>
        <v>TIME RECORDING SYSTEMS</v>
      </c>
      <c r="P28" t="str">
        <f>INDEX(allsections[[S]:[Order]],MATCH(PIs[[#This Row],[SGUID]],allsections[SGUID],0),2)</f>
        <v>-</v>
      </c>
      <c r="Q28">
        <f>INDEX(allsections[[S]:[Order]],MATCH(PIs[[#This Row],[SGUID]],allsections[SGUID],0),3)</f>
        <v>12</v>
      </c>
      <c r="R28" t="s">
        <v>50</v>
      </c>
      <c r="S28" t="str">
        <f>INDEX(allsections[[S]:[Order]],MATCH(PIs[[#This Row],[SSGUID]],allsections[SGUID],0),1)</f>
        <v>-</v>
      </c>
      <c r="T28" t="str">
        <f>INDEX(allsections[[S]:[Order]],MATCH(PIs[[#This Row],[SSGUID]],allsections[SGUID],0),2)</f>
        <v>-</v>
      </c>
      <c r="U28" t="str">
        <f>INDEX(#REF!,MATCH(PIs[[#This Row],[GUID]],#REF!,0),2)</f>
        <v>7BjiTqdbz9EPX1It8mlxYw</v>
      </c>
      <c r="V28" t="b">
        <v>0</v>
      </c>
      <c r="X28" t="s">
        <v>51</v>
      </c>
    </row>
    <row r="29" spans="1:24" ht="409.5">
      <c r="A29" t="s">
        <v>189</v>
      </c>
      <c r="C29">
        <v>10.4</v>
      </c>
      <c r="D29" t="s">
        <v>190</v>
      </c>
      <c r="E29" t="s">
        <v>191</v>
      </c>
      <c r="F29" t="s">
        <v>192</v>
      </c>
      <c r="G29" s="24" t="s">
        <v>193</v>
      </c>
      <c r="H29" t="s">
        <v>48</v>
      </c>
      <c r="I29" t="str">
        <f>INDEX(Level[Level],MATCH(PIs[[#This Row],[L]],Level[GUID],0),1)</f>
        <v>Major Must</v>
      </c>
      <c r="N29" t="s">
        <v>194</v>
      </c>
      <c r="O29" t="str">
        <f>INDEX(allsections[[S]:[Order]],MATCH(PIs[[#This Row],[SGUID]],allsections[SGUID],0),1)</f>
        <v>COMPULSORY SCHOOL AGE AND SCHOOL ACCESS</v>
      </c>
      <c r="P29" t="str">
        <f>INDEX(allsections[[S]:[Order]],MATCH(PIs[[#This Row],[SGUID]],allsections[SGUID],0),2)</f>
        <v>-</v>
      </c>
      <c r="Q29">
        <f>INDEX(allsections[[S]:[Order]],MATCH(PIs[[#This Row],[SGUID]],allsections[SGUID],0),3)</f>
        <v>11</v>
      </c>
      <c r="R29" t="s">
        <v>50</v>
      </c>
      <c r="S29" t="str">
        <f>INDEX(allsections[[S]:[Order]],MATCH(PIs[[#This Row],[SSGUID]],allsections[SGUID],0),1)</f>
        <v>-</v>
      </c>
      <c r="T29" t="str">
        <f>INDEX(allsections[[S]:[Order]],MATCH(PIs[[#This Row],[SSGUID]],allsections[SGUID],0),2)</f>
        <v>-</v>
      </c>
      <c r="U29" t="str">
        <f>INDEX(#REF!,MATCH(PIs[[#This Row],[GUID]],#REF!,0),2)</f>
        <v>4Avk7C7MmAoFg744HYI5OO</v>
      </c>
      <c r="V29" t="b">
        <v>0</v>
      </c>
      <c r="X29" t="s">
        <v>51</v>
      </c>
    </row>
    <row r="30" spans="1:24" ht="409.5">
      <c r="A30" t="s">
        <v>195</v>
      </c>
      <c r="C30">
        <v>10.3</v>
      </c>
      <c r="D30" t="s">
        <v>196</v>
      </c>
      <c r="E30" t="s">
        <v>197</v>
      </c>
      <c r="F30" t="s">
        <v>198</v>
      </c>
      <c r="G30" s="24" t="s">
        <v>199</v>
      </c>
      <c r="H30" t="s">
        <v>48</v>
      </c>
      <c r="I30" t="str">
        <f>INDEX(Level[Level],MATCH(PIs[[#This Row],[L]],Level[GUID],0),1)</f>
        <v>Major Must</v>
      </c>
      <c r="N30" t="s">
        <v>194</v>
      </c>
      <c r="O30" t="str">
        <f>INDEX(allsections[[S]:[Order]],MATCH(PIs[[#This Row],[SGUID]],allsections[SGUID],0),1)</f>
        <v>COMPULSORY SCHOOL AGE AND SCHOOL ACCESS</v>
      </c>
      <c r="P30" t="str">
        <f>INDEX(allsections[[S]:[Order]],MATCH(PIs[[#This Row],[SGUID]],allsections[SGUID],0),2)</f>
        <v>-</v>
      </c>
      <c r="Q30">
        <f>INDEX(allsections[[S]:[Order]],MATCH(PIs[[#This Row],[SGUID]],allsections[SGUID],0),3)</f>
        <v>11</v>
      </c>
      <c r="R30" t="s">
        <v>50</v>
      </c>
      <c r="S30" t="str">
        <f>INDEX(allsections[[S]:[Order]],MATCH(PIs[[#This Row],[SSGUID]],allsections[SGUID],0),1)</f>
        <v>-</v>
      </c>
      <c r="T30" t="str">
        <f>INDEX(allsections[[S]:[Order]],MATCH(PIs[[#This Row],[SSGUID]],allsections[SGUID],0),2)</f>
        <v>-</v>
      </c>
      <c r="U30" t="str">
        <f>INDEX(#REF!,MATCH(PIs[[#This Row],[GUID]],#REF!,0),2)</f>
        <v>4Avk7C7MmAoFg744HYI5OO</v>
      </c>
      <c r="V30" t="b">
        <v>0</v>
      </c>
      <c r="X30" t="s">
        <v>51</v>
      </c>
    </row>
    <row r="31" spans="1:24" ht="409.5">
      <c r="A31" t="s">
        <v>200</v>
      </c>
      <c r="C31">
        <v>10.199999999999999</v>
      </c>
      <c r="D31" t="s">
        <v>201</v>
      </c>
      <c r="E31" t="s">
        <v>202</v>
      </c>
      <c r="F31" t="s">
        <v>203</v>
      </c>
      <c r="G31" s="24" t="s">
        <v>204</v>
      </c>
      <c r="H31" t="s">
        <v>57</v>
      </c>
      <c r="I31" t="str">
        <f>INDEX(Level[Level],MATCH(PIs[[#This Row],[L]],Level[GUID],0),1)</f>
        <v>Minor Must</v>
      </c>
      <c r="N31" t="s">
        <v>194</v>
      </c>
      <c r="O31" t="str">
        <f>INDEX(allsections[[S]:[Order]],MATCH(PIs[[#This Row],[SGUID]],allsections[SGUID],0),1)</f>
        <v>COMPULSORY SCHOOL AGE AND SCHOOL ACCESS</v>
      </c>
      <c r="P31" t="str">
        <f>INDEX(allsections[[S]:[Order]],MATCH(PIs[[#This Row],[SGUID]],allsections[SGUID],0),2)</f>
        <v>-</v>
      </c>
      <c r="Q31">
        <f>INDEX(allsections[[S]:[Order]],MATCH(PIs[[#This Row],[SGUID]],allsections[SGUID],0),3)</f>
        <v>11</v>
      </c>
      <c r="R31" t="s">
        <v>50</v>
      </c>
      <c r="S31" t="str">
        <f>INDEX(allsections[[S]:[Order]],MATCH(PIs[[#This Row],[SSGUID]],allsections[SGUID],0),1)</f>
        <v>-</v>
      </c>
      <c r="T31" t="str">
        <f>INDEX(allsections[[S]:[Order]],MATCH(PIs[[#This Row],[SSGUID]],allsections[SGUID],0),2)</f>
        <v>-</v>
      </c>
      <c r="U31" t="str">
        <f>INDEX(#REF!,MATCH(PIs[[#This Row],[GUID]],#REF!,0),2)</f>
        <v>4Avk7C7MmAoFg744HYI5OO</v>
      </c>
      <c r="V31" t="b">
        <v>0</v>
      </c>
      <c r="X31" t="s">
        <v>51</v>
      </c>
    </row>
    <row r="32" spans="1:24" ht="409.5">
      <c r="A32" t="s">
        <v>205</v>
      </c>
      <c r="C32">
        <v>10.1</v>
      </c>
      <c r="D32" t="s">
        <v>206</v>
      </c>
      <c r="E32" t="s">
        <v>207</v>
      </c>
      <c r="F32" t="s">
        <v>208</v>
      </c>
      <c r="G32" s="24" t="s">
        <v>209</v>
      </c>
      <c r="H32" t="s">
        <v>48</v>
      </c>
      <c r="I32" t="str">
        <f>INDEX(Level[Level],MATCH(PIs[[#This Row],[L]],Level[GUID],0),1)</f>
        <v>Major Must</v>
      </c>
      <c r="N32" t="s">
        <v>194</v>
      </c>
      <c r="O32" t="str">
        <f>INDEX(allsections[[S]:[Order]],MATCH(PIs[[#This Row],[SGUID]],allsections[SGUID],0),1)</f>
        <v>COMPULSORY SCHOOL AGE AND SCHOOL ACCESS</v>
      </c>
      <c r="P32" t="str">
        <f>INDEX(allsections[[S]:[Order]],MATCH(PIs[[#This Row],[SGUID]],allsections[SGUID],0),2)</f>
        <v>-</v>
      </c>
      <c r="Q32">
        <f>INDEX(allsections[[S]:[Order]],MATCH(PIs[[#This Row],[SGUID]],allsections[SGUID],0),3)</f>
        <v>11</v>
      </c>
      <c r="R32" t="s">
        <v>50</v>
      </c>
      <c r="S32" t="str">
        <f>INDEX(allsections[[S]:[Order]],MATCH(PIs[[#This Row],[SSGUID]],allsections[SGUID],0),1)</f>
        <v>-</v>
      </c>
      <c r="T32" t="str">
        <f>INDEX(allsections[[S]:[Order]],MATCH(PIs[[#This Row],[SSGUID]],allsections[SGUID],0),2)</f>
        <v>-</v>
      </c>
      <c r="U32" t="str">
        <f>INDEX(#REF!,MATCH(PIs[[#This Row],[GUID]],#REF!,0),2)</f>
        <v>4Avk7C7MmAoFg744HYI5OO</v>
      </c>
      <c r="V32" t="b">
        <v>0</v>
      </c>
      <c r="X32" t="s">
        <v>51</v>
      </c>
    </row>
    <row r="33" spans="1:24" ht="409.5">
      <c r="A33" t="s">
        <v>210</v>
      </c>
      <c r="C33">
        <v>9.1</v>
      </c>
      <c r="D33" t="s">
        <v>211</v>
      </c>
      <c r="E33" s="24" t="s">
        <v>212</v>
      </c>
      <c r="F33" t="s">
        <v>213</v>
      </c>
      <c r="G33" s="24" t="s">
        <v>214</v>
      </c>
      <c r="H33" t="s">
        <v>48</v>
      </c>
      <c r="I33" t="str">
        <f>INDEX(Level[Level],MATCH(PIs[[#This Row],[L]],Level[GUID],0),1)</f>
        <v>Major Must</v>
      </c>
      <c r="N33" t="s">
        <v>69</v>
      </c>
      <c r="O33" t="str">
        <f>INDEX(allsections[[S]:[Order]],MATCH(PIs[[#This Row],[SGUID]],allsections[SGUID],0),1)</f>
        <v>WORKING AGE, CHILD LABOR, AND YOUNG WORKERS</v>
      </c>
      <c r="P33" t="str">
        <f>INDEX(allsections[[S]:[Order]],MATCH(PIs[[#This Row],[SGUID]],allsections[SGUID],0),2)</f>
        <v>-</v>
      </c>
      <c r="Q33">
        <f>INDEX(allsections[[S]:[Order]],MATCH(PIs[[#This Row],[SGUID]],allsections[SGUID],0),3)</f>
        <v>10</v>
      </c>
      <c r="R33" t="s">
        <v>50</v>
      </c>
      <c r="S33" t="str">
        <f>INDEX(allsections[[S]:[Order]],MATCH(PIs[[#This Row],[SSGUID]],allsections[SGUID],0),1)</f>
        <v>-</v>
      </c>
      <c r="T33" t="str">
        <f>INDEX(allsections[[S]:[Order]],MATCH(PIs[[#This Row],[SSGUID]],allsections[SGUID],0),2)</f>
        <v>-</v>
      </c>
      <c r="U33" t="str">
        <f>INDEX(#REF!,MATCH(PIs[[#This Row],[GUID]],#REF!,0),2)</f>
        <v>4Avk7C7MmAoFg744HYI5OO</v>
      </c>
      <c r="V33" t="b">
        <v>0</v>
      </c>
      <c r="X33" t="s">
        <v>51</v>
      </c>
    </row>
    <row r="34" spans="1:24" ht="409.5">
      <c r="A34" t="s">
        <v>215</v>
      </c>
      <c r="C34">
        <v>8.4</v>
      </c>
      <c r="D34" t="s">
        <v>216</v>
      </c>
      <c r="E34" t="s">
        <v>217</v>
      </c>
      <c r="F34" t="s">
        <v>218</v>
      </c>
      <c r="G34" s="24" t="s">
        <v>219</v>
      </c>
      <c r="H34" t="s">
        <v>48</v>
      </c>
      <c r="I34" t="str">
        <f>INDEX(Level[Level],MATCH(PIs[[#This Row],[L]],Level[GUID],0),1)</f>
        <v>Major Must</v>
      </c>
      <c r="N34" t="s">
        <v>220</v>
      </c>
      <c r="O34" t="str">
        <f>INDEX(allsections[[S]:[Order]],MATCH(PIs[[#This Row],[SGUID]],allsections[SGUID],0),1)</f>
        <v>WAGES</v>
      </c>
      <c r="P34" t="str">
        <f>INDEX(allsections[[S]:[Order]],MATCH(PIs[[#This Row],[SGUID]],allsections[SGUID],0),2)</f>
        <v>-</v>
      </c>
      <c r="Q34">
        <f>INDEX(allsections[[S]:[Order]],MATCH(PIs[[#This Row],[SGUID]],allsections[SGUID],0),3)</f>
        <v>9</v>
      </c>
      <c r="R34" t="s">
        <v>50</v>
      </c>
      <c r="S34" t="str">
        <f>INDEX(allsections[[S]:[Order]],MATCH(PIs[[#This Row],[SSGUID]],allsections[SGUID],0),1)</f>
        <v>-</v>
      </c>
      <c r="T34" t="str">
        <f>INDEX(allsections[[S]:[Order]],MATCH(PIs[[#This Row],[SSGUID]],allsections[SGUID],0),2)</f>
        <v>-</v>
      </c>
      <c r="U34" t="str">
        <f>INDEX(#REF!,MATCH(PIs[[#This Row],[GUID]],#REF!,0),2)</f>
        <v>7BjiTqdbz9EPX1It8mlxYw</v>
      </c>
      <c r="V34" t="b">
        <v>0</v>
      </c>
      <c r="X34" t="s">
        <v>51</v>
      </c>
    </row>
    <row r="35" spans="1:24" ht="409.5">
      <c r="A35" t="s">
        <v>221</v>
      </c>
      <c r="C35">
        <v>8.3000000000000007</v>
      </c>
      <c r="D35" t="s">
        <v>222</v>
      </c>
      <c r="E35" t="s">
        <v>223</v>
      </c>
      <c r="F35" t="s">
        <v>224</v>
      </c>
      <c r="G35" s="24" t="s">
        <v>225</v>
      </c>
      <c r="H35" t="s">
        <v>48</v>
      </c>
      <c r="I35" t="str">
        <f>INDEX(Level[Level],MATCH(PIs[[#This Row],[L]],Level[GUID],0),1)</f>
        <v>Major Must</v>
      </c>
      <c r="N35" t="s">
        <v>220</v>
      </c>
      <c r="O35" t="str">
        <f>INDEX(allsections[[S]:[Order]],MATCH(PIs[[#This Row],[SGUID]],allsections[SGUID],0),1)</f>
        <v>WAGES</v>
      </c>
      <c r="P35" t="str">
        <f>INDEX(allsections[[S]:[Order]],MATCH(PIs[[#This Row],[SGUID]],allsections[SGUID],0),2)</f>
        <v>-</v>
      </c>
      <c r="Q35">
        <f>INDEX(allsections[[S]:[Order]],MATCH(PIs[[#This Row],[SGUID]],allsections[SGUID],0),3)</f>
        <v>9</v>
      </c>
      <c r="R35" t="s">
        <v>50</v>
      </c>
      <c r="S35" t="str">
        <f>INDEX(allsections[[S]:[Order]],MATCH(PIs[[#This Row],[SSGUID]],allsections[SGUID],0),1)</f>
        <v>-</v>
      </c>
      <c r="T35" t="str">
        <f>INDEX(allsections[[S]:[Order]],MATCH(PIs[[#This Row],[SSGUID]],allsections[SGUID],0),2)</f>
        <v>-</v>
      </c>
      <c r="U35" t="str">
        <f>INDEX(#REF!,MATCH(PIs[[#This Row],[GUID]],#REF!,0),2)</f>
        <v>7BjiTqdbz9EPX1It8mlxYw</v>
      </c>
      <c r="V35" t="b">
        <v>0</v>
      </c>
      <c r="X35" t="s">
        <v>51</v>
      </c>
    </row>
    <row r="36" spans="1:24" ht="409.5">
      <c r="A36" t="s">
        <v>226</v>
      </c>
      <c r="C36">
        <v>8.1999999999999993</v>
      </c>
      <c r="D36" t="s">
        <v>227</v>
      </c>
      <c r="E36" t="s">
        <v>228</v>
      </c>
      <c r="F36" t="s">
        <v>229</v>
      </c>
      <c r="G36" s="24" t="s">
        <v>230</v>
      </c>
      <c r="H36" t="s">
        <v>48</v>
      </c>
      <c r="I36" t="str">
        <f>INDEX(Level[Level],MATCH(PIs[[#This Row],[L]],Level[GUID],0),1)</f>
        <v>Major Must</v>
      </c>
      <c r="N36" t="s">
        <v>220</v>
      </c>
      <c r="O36" t="str">
        <f>INDEX(allsections[[S]:[Order]],MATCH(PIs[[#This Row],[SGUID]],allsections[SGUID],0),1)</f>
        <v>WAGES</v>
      </c>
      <c r="P36" t="str">
        <f>INDEX(allsections[[S]:[Order]],MATCH(PIs[[#This Row],[SGUID]],allsections[SGUID],0),2)</f>
        <v>-</v>
      </c>
      <c r="Q36">
        <f>INDEX(allsections[[S]:[Order]],MATCH(PIs[[#This Row],[SGUID]],allsections[SGUID],0),3)</f>
        <v>9</v>
      </c>
      <c r="R36" t="s">
        <v>50</v>
      </c>
      <c r="S36" t="str">
        <f>INDEX(allsections[[S]:[Order]],MATCH(PIs[[#This Row],[SSGUID]],allsections[SGUID],0),1)</f>
        <v>-</v>
      </c>
      <c r="T36" t="str">
        <f>INDEX(allsections[[S]:[Order]],MATCH(PIs[[#This Row],[SSGUID]],allsections[SGUID],0),2)</f>
        <v>-</v>
      </c>
      <c r="U36" t="str">
        <f>INDEX(#REF!,MATCH(PIs[[#This Row],[GUID]],#REF!,0),2)</f>
        <v>7BjiTqdbz9EPX1It8mlxYw</v>
      </c>
      <c r="V36" t="b">
        <v>0</v>
      </c>
      <c r="X36" t="s">
        <v>51</v>
      </c>
    </row>
    <row r="37" spans="1:24" ht="409.5">
      <c r="A37" t="s">
        <v>231</v>
      </c>
      <c r="C37">
        <v>8.1</v>
      </c>
      <c r="D37" t="s">
        <v>232</v>
      </c>
      <c r="E37" t="s">
        <v>233</v>
      </c>
      <c r="F37" t="s">
        <v>234</v>
      </c>
      <c r="G37" s="24" t="s">
        <v>235</v>
      </c>
      <c r="H37" t="s">
        <v>57</v>
      </c>
      <c r="I37" t="str">
        <f>INDEX(Level[Level],MATCH(PIs[[#This Row],[L]],Level[GUID],0),1)</f>
        <v>Minor Must</v>
      </c>
      <c r="N37" t="s">
        <v>220</v>
      </c>
      <c r="O37" t="str">
        <f>INDEX(allsections[[S]:[Order]],MATCH(PIs[[#This Row],[SGUID]],allsections[SGUID],0),1)</f>
        <v>WAGES</v>
      </c>
      <c r="P37" t="str">
        <f>INDEX(allsections[[S]:[Order]],MATCH(PIs[[#This Row],[SGUID]],allsections[SGUID],0),2)</f>
        <v>-</v>
      </c>
      <c r="Q37">
        <f>INDEX(allsections[[S]:[Order]],MATCH(PIs[[#This Row],[SGUID]],allsections[SGUID],0),3)</f>
        <v>9</v>
      </c>
      <c r="R37" t="s">
        <v>50</v>
      </c>
      <c r="S37" t="str">
        <f>INDEX(allsections[[S]:[Order]],MATCH(PIs[[#This Row],[SSGUID]],allsections[SGUID],0),1)</f>
        <v>-</v>
      </c>
      <c r="T37" t="str">
        <f>INDEX(allsections[[S]:[Order]],MATCH(PIs[[#This Row],[SSGUID]],allsections[SGUID],0),2)</f>
        <v>-</v>
      </c>
      <c r="U37" t="str">
        <f>INDEX(#REF!,MATCH(PIs[[#This Row],[GUID]],#REF!,0),2)</f>
        <v>7BjiTqdbz9EPX1It8mlxYw</v>
      </c>
      <c r="V37" t="b">
        <v>0</v>
      </c>
      <c r="X37" t="s">
        <v>51</v>
      </c>
    </row>
    <row r="38" spans="1:24" ht="333.5">
      <c r="A38" t="s">
        <v>236</v>
      </c>
      <c r="C38">
        <v>7.3</v>
      </c>
      <c r="D38" t="s">
        <v>237</v>
      </c>
      <c r="E38" t="s">
        <v>238</v>
      </c>
      <c r="F38" t="s">
        <v>239</v>
      </c>
      <c r="G38" s="24" t="s">
        <v>240</v>
      </c>
      <c r="H38" t="s">
        <v>57</v>
      </c>
      <c r="I38" t="str">
        <f>INDEX(Level[Level],MATCH(PIs[[#This Row],[L]],Level[GUID],0),1)</f>
        <v>Minor Must</v>
      </c>
      <c r="N38" t="s">
        <v>241</v>
      </c>
      <c r="O38" t="str">
        <f>INDEX(allsections[[S]:[Order]],MATCH(PIs[[#This Row],[SGUID]],allsections[SGUID],0),1)</f>
        <v>PAYMENTS</v>
      </c>
      <c r="P38" t="str">
        <f>INDEX(allsections[[S]:[Order]],MATCH(PIs[[#This Row],[SGUID]],allsections[SGUID],0),2)</f>
        <v>-</v>
      </c>
      <c r="Q38">
        <f>INDEX(allsections[[S]:[Order]],MATCH(PIs[[#This Row],[SGUID]],allsections[SGUID],0),3)</f>
        <v>8</v>
      </c>
      <c r="R38" t="s">
        <v>50</v>
      </c>
      <c r="S38" t="str">
        <f>INDEX(allsections[[S]:[Order]],MATCH(PIs[[#This Row],[SSGUID]],allsections[SGUID],0),1)</f>
        <v>-</v>
      </c>
      <c r="T38" t="str">
        <f>INDEX(allsections[[S]:[Order]],MATCH(PIs[[#This Row],[SSGUID]],allsections[SGUID],0),2)</f>
        <v>-</v>
      </c>
      <c r="U38" t="str">
        <f>INDEX(#REF!,MATCH(PIs[[#This Row],[GUID]],#REF!,0),2)</f>
        <v>7BjiTqdbz9EPX1It8mlxYw</v>
      </c>
      <c r="V38" t="b">
        <v>0</v>
      </c>
      <c r="X38" t="s">
        <v>51</v>
      </c>
    </row>
    <row r="39" spans="1:24" ht="409.5">
      <c r="A39" t="s">
        <v>242</v>
      </c>
      <c r="C39">
        <v>7.2</v>
      </c>
      <c r="D39" t="s">
        <v>243</v>
      </c>
      <c r="E39" t="s">
        <v>244</v>
      </c>
      <c r="F39" t="s">
        <v>245</v>
      </c>
      <c r="G39" s="24" t="s">
        <v>246</v>
      </c>
      <c r="H39" t="s">
        <v>57</v>
      </c>
      <c r="I39" t="str">
        <f>INDEX(Level[Level],MATCH(PIs[[#This Row],[L]],Level[GUID],0),1)</f>
        <v>Minor Must</v>
      </c>
      <c r="N39" t="s">
        <v>241</v>
      </c>
      <c r="O39" t="str">
        <f>INDEX(allsections[[S]:[Order]],MATCH(PIs[[#This Row],[SGUID]],allsections[SGUID],0),1)</f>
        <v>PAYMENTS</v>
      </c>
      <c r="P39" t="str">
        <f>INDEX(allsections[[S]:[Order]],MATCH(PIs[[#This Row],[SGUID]],allsections[SGUID],0),2)</f>
        <v>-</v>
      </c>
      <c r="Q39">
        <f>INDEX(allsections[[S]:[Order]],MATCH(PIs[[#This Row],[SGUID]],allsections[SGUID],0),3)</f>
        <v>8</v>
      </c>
      <c r="R39" t="s">
        <v>50</v>
      </c>
      <c r="S39" t="str">
        <f>INDEX(allsections[[S]:[Order]],MATCH(PIs[[#This Row],[SSGUID]],allsections[SGUID],0),1)</f>
        <v>-</v>
      </c>
      <c r="T39" t="str">
        <f>INDEX(allsections[[S]:[Order]],MATCH(PIs[[#This Row],[SSGUID]],allsections[SGUID],0),2)</f>
        <v>-</v>
      </c>
      <c r="U39" t="str">
        <f>INDEX(#REF!,MATCH(PIs[[#This Row],[GUID]],#REF!,0),2)</f>
        <v>7BjiTqdbz9EPX1It8mlxYw</v>
      </c>
      <c r="V39" t="b">
        <v>0</v>
      </c>
      <c r="X39" t="s">
        <v>51</v>
      </c>
    </row>
    <row r="40" spans="1:24" ht="409.5">
      <c r="A40" t="s">
        <v>247</v>
      </c>
      <c r="C40">
        <v>7.1</v>
      </c>
      <c r="D40" t="s">
        <v>248</v>
      </c>
      <c r="E40" t="s">
        <v>249</v>
      </c>
      <c r="F40" t="s">
        <v>250</v>
      </c>
      <c r="G40" s="24" t="s">
        <v>251</v>
      </c>
      <c r="H40" t="s">
        <v>48</v>
      </c>
      <c r="I40" t="str">
        <f>INDEX(Level[Level],MATCH(PIs[[#This Row],[L]],Level[GUID],0),1)</f>
        <v>Major Must</v>
      </c>
      <c r="N40" t="s">
        <v>241</v>
      </c>
      <c r="O40" t="str">
        <f>INDEX(allsections[[S]:[Order]],MATCH(PIs[[#This Row],[SGUID]],allsections[SGUID],0),1)</f>
        <v>PAYMENTS</v>
      </c>
      <c r="P40" t="str">
        <f>INDEX(allsections[[S]:[Order]],MATCH(PIs[[#This Row],[SGUID]],allsections[SGUID],0),2)</f>
        <v>-</v>
      </c>
      <c r="Q40">
        <f>INDEX(allsections[[S]:[Order]],MATCH(PIs[[#This Row],[SGUID]],allsections[SGUID],0),3)</f>
        <v>8</v>
      </c>
      <c r="R40" t="s">
        <v>50</v>
      </c>
      <c r="S40" t="str">
        <f>INDEX(allsections[[S]:[Order]],MATCH(PIs[[#This Row],[SSGUID]],allsections[SGUID],0),1)</f>
        <v>-</v>
      </c>
      <c r="T40" t="str">
        <f>INDEX(allsections[[S]:[Order]],MATCH(PIs[[#This Row],[SSGUID]],allsections[SGUID],0),2)</f>
        <v>-</v>
      </c>
      <c r="U40" t="str">
        <f>INDEX(#REF!,MATCH(PIs[[#This Row],[GUID]],#REF!,0),2)</f>
        <v>4Avk7C7MmAoFg744HYI5OO</v>
      </c>
      <c r="V40" t="b">
        <v>0</v>
      </c>
      <c r="X40" t="s">
        <v>51</v>
      </c>
    </row>
    <row r="41" spans="1:24" ht="409.5">
      <c r="A41" t="s">
        <v>252</v>
      </c>
      <c r="C41">
        <v>6.9</v>
      </c>
      <c r="D41" t="s">
        <v>253</v>
      </c>
      <c r="E41" t="s">
        <v>254</v>
      </c>
      <c r="F41" t="s">
        <v>255</v>
      </c>
      <c r="G41" s="24" t="s">
        <v>256</v>
      </c>
      <c r="H41" t="s">
        <v>57</v>
      </c>
      <c r="I41" t="str">
        <f>INDEX(Level[Level],MATCH(PIs[[#This Row],[L]],Level[GUID],0),1)</f>
        <v>Minor Must</v>
      </c>
      <c r="N41" t="s">
        <v>257</v>
      </c>
      <c r="O41" t="str">
        <f>INDEX(allsections[[S]:[Order]],MATCH(PIs[[#This Row],[SGUID]],allsections[SGUID],0),1)</f>
        <v>TERMS OF EMPLOYMENT DOCUMENTS AND FORCED LABOR INDICATORS</v>
      </c>
      <c r="P41" t="str">
        <f>INDEX(allsections[[S]:[Order]],MATCH(PIs[[#This Row],[SGUID]],allsections[SGUID],0),2)</f>
        <v>-</v>
      </c>
      <c r="Q41">
        <f>INDEX(allsections[[S]:[Order]],MATCH(PIs[[#This Row],[SGUID]],allsections[SGUID],0),3)</f>
        <v>7</v>
      </c>
      <c r="R41" t="s">
        <v>50</v>
      </c>
      <c r="S41" t="str">
        <f>INDEX(allsections[[S]:[Order]],MATCH(PIs[[#This Row],[SSGUID]],allsections[SGUID],0),1)</f>
        <v>-</v>
      </c>
      <c r="T41" t="str">
        <f>INDEX(allsections[[S]:[Order]],MATCH(PIs[[#This Row],[SSGUID]],allsections[SGUID],0),2)</f>
        <v>-</v>
      </c>
      <c r="U41" t="str">
        <f>INDEX(#REF!,MATCH(PIs[[#This Row],[GUID]],#REF!,0),2)</f>
        <v>7BjiTqdbz9EPX1It8mlxYw</v>
      </c>
      <c r="V41" t="b">
        <v>0</v>
      </c>
      <c r="X41" t="s">
        <v>51</v>
      </c>
    </row>
    <row r="42" spans="1:24" ht="409.5">
      <c r="A42" t="s">
        <v>258</v>
      </c>
      <c r="C42">
        <v>6.8</v>
      </c>
      <c r="D42" t="s">
        <v>259</v>
      </c>
      <c r="E42" t="s">
        <v>260</v>
      </c>
      <c r="F42" t="s">
        <v>261</v>
      </c>
      <c r="G42" s="24" t="s">
        <v>262</v>
      </c>
      <c r="H42" t="s">
        <v>48</v>
      </c>
      <c r="I42" t="str">
        <f>INDEX(Level[Level],MATCH(PIs[[#This Row],[L]],Level[GUID],0),1)</f>
        <v>Major Must</v>
      </c>
      <c r="N42" t="s">
        <v>257</v>
      </c>
      <c r="O42" t="str">
        <f>INDEX(allsections[[S]:[Order]],MATCH(PIs[[#This Row],[SGUID]],allsections[SGUID],0),1)</f>
        <v>TERMS OF EMPLOYMENT DOCUMENTS AND FORCED LABOR INDICATORS</v>
      </c>
      <c r="P42" t="str">
        <f>INDEX(allsections[[S]:[Order]],MATCH(PIs[[#This Row],[SGUID]],allsections[SGUID],0),2)</f>
        <v>-</v>
      </c>
      <c r="Q42">
        <f>INDEX(allsections[[S]:[Order]],MATCH(PIs[[#This Row],[SGUID]],allsections[SGUID],0),3)</f>
        <v>7</v>
      </c>
      <c r="R42" t="s">
        <v>50</v>
      </c>
      <c r="S42" t="str">
        <f>INDEX(allsections[[S]:[Order]],MATCH(PIs[[#This Row],[SSGUID]],allsections[SGUID],0),1)</f>
        <v>-</v>
      </c>
      <c r="T42" t="str">
        <f>INDEX(allsections[[S]:[Order]],MATCH(PIs[[#This Row],[SSGUID]],allsections[SGUID],0),2)</f>
        <v>-</v>
      </c>
      <c r="U42" t="str">
        <f>INDEX(#REF!,MATCH(PIs[[#This Row],[GUID]],#REF!,0),2)</f>
        <v>7BjiTqdbz9EPX1It8mlxYw</v>
      </c>
      <c r="V42" t="b">
        <v>0</v>
      </c>
      <c r="X42" t="s">
        <v>51</v>
      </c>
    </row>
    <row r="43" spans="1:24">
      <c r="A43" t="s">
        <v>263</v>
      </c>
      <c r="C43">
        <v>6.7</v>
      </c>
      <c r="D43" t="s">
        <v>264</v>
      </c>
      <c r="E43" t="s">
        <v>265</v>
      </c>
      <c r="F43" t="s">
        <v>266</v>
      </c>
      <c r="G43" t="s">
        <v>267</v>
      </c>
      <c r="H43" t="s">
        <v>48</v>
      </c>
      <c r="I43" t="str">
        <f>INDEX(Level[Level],MATCH(PIs[[#This Row],[L]],Level[GUID],0),1)</f>
        <v>Major Must</v>
      </c>
      <c r="N43" t="s">
        <v>257</v>
      </c>
      <c r="O43" t="str">
        <f>INDEX(allsections[[S]:[Order]],MATCH(PIs[[#This Row],[SGUID]],allsections[SGUID],0),1)</f>
        <v>TERMS OF EMPLOYMENT DOCUMENTS AND FORCED LABOR INDICATORS</v>
      </c>
      <c r="P43" t="str">
        <f>INDEX(allsections[[S]:[Order]],MATCH(PIs[[#This Row],[SGUID]],allsections[SGUID],0),2)</f>
        <v>-</v>
      </c>
      <c r="Q43">
        <f>INDEX(allsections[[S]:[Order]],MATCH(PIs[[#This Row],[SGUID]],allsections[SGUID],0),3)</f>
        <v>7</v>
      </c>
      <c r="R43" t="s">
        <v>50</v>
      </c>
      <c r="S43" t="str">
        <f>INDEX(allsections[[S]:[Order]],MATCH(PIs[[#This Row],[SSGUID]],allsections[SGUID],0),1)</f>
        <v>-</v>
      </c>
      <c r="T43" t="str">
        <f>INDEX(allsections[[S]:[Order]],MATCH(PIs[[#This Row],[SSGUID]],allsections[SGUID],0),2)</f>
        <v>-</v>
      </c>
      <c r="U43" t="str">
        <f>INDEX(#REF!,MATCH(PIs[[#This Row],[GUID]],#REF!,0),2)</f>
        <v>7BjiTqdbz9EPX1It8mlxYw</v>
      </c>
      <c r="V43" t="b">
        <v>0</v>
      </c>
      <c r="X43" t="s">
        <v>51</v>
      </c>
    </row>
    <row r="44" spans="1:24" ht="409.5">
      <c r="A44" t="s">
        <v>268</v>
      </c>
      <c r="C44">
        <v>6.6</v>
      </c>
      <c r="D44" t="s">
        <v>269</v>
      </c>
      <c r="E44" t="s">
        <v>270</v>
      </c>
      <c r="F44" t="s">
        <v>271</v>
      </c>
      <c r="G44" s="24" t="s">
        <v>272</v>
      </c>
      <c r="H44" t="s">
        <v>57</v>
      </c>
      <c r="I44" t="str">
        <f>INDEX(Level[Level],MATCH(PIs[[#This Row],[L]],Level[GUID],0),1)</f>
        <v>Minor Must</v>
      </c>
      <c r="N44" t="s">
        <v>257</v>
      </c>
      <c r="O44" t="str">
        <f>INDEX(allsections[[S]:[Order]],MATCH(PIs[[#This Row],[SGUID]],allsections[SGUID],0),1)</f>
        <v>TERMS OF EMPLOYMENT DOCUMENTS AND FORCED LABOR INDICATORS</v>
      </c>
      <c r="P44" t="str">
        <f>INDEX(allsections[[S]:[Order]],MATCH(PIs[[#This Row],[SGUID]],allsections[SGUID],0),2)</f>
        <v>-</v>
      </c>
      <c r="Q44">
        <f>INDEX(allsections[[S]:[Order]],MATCH(PIs[[#This Row],[SGUID]],allsections[SGUID],0),3)</f>
        <v>7</v>
      </c>
      <c r="R44" t="s">
        <v>50</v>
      </c>
      <c r="S44" t="str">
        <f>INDEX(allsections[[S]:[Order]],MATCH(PIs[[#This Row],[SSGUID]],allsections[SGUID],0),1)</f>
        <v>-</v>
      </c>
      <c r="T44" t="str">
        <f>INDEX(allsections[[S]:[Order]],MATCH(PIs[[#This Row],[SSGUID]],allsections[SGUID],0),2)</f>
        <v>-</v>
      </c>
      <c r="U44" t="str">
        <f>INDEX(#REF!,MATCH(PIs[[#This Row],[GUID]],#REF!,0),2)</f>
        <v>7BjiTqdbz9EPX1It8mlxYw</v>
      </c>
      <c r="V44" t="b">
        <v>0</v>
      </c>
      <c r="X44" t="s">
        <v>51</v>
      </c>
    </row>
    <row r="45" spans="1:24" ht="409.5">
      <c r="A45" t="s">
        <v>273</v>
      </c>
      <c r="C45">
        <v>6.5</v>
      </c>
      <c r="D45" t="s">
        <v>274</v>
      </c>
      <c r="E45" t="s">
        <v>275</v>
      </c>
      <c r="F45" t="s">
        <v>276</v>
      </c>
      <c r="G45" s="24" t="s">
        <v>277</v>
      </c>
      <c r="H45" t="s">
        <v>48</v>
      </c>
      <c r="I45" t="str">
        <f>INDEX(Level[Level],MATCH(PIs[[#This Row],[L]],Level[GUID],0),1)</f>
        <v>Major Must</v>
      </c>
      <c r="N45" t="s">
        <v>257</v>
      </c>
      <c r="O45" t="str">
        <f>INDEX(allsections[[S]:[Order]],MATCH(PIs[[#This Row],[SGUID]],allsections[SGUID],0),1)</f>
        <v>TERMS OF EMPLOYMENT DOCUMENTS AND FORCED LABOR INDICATORS</v>
      </c>
      <c r="P45" t="str">
        <f>INDEX(allsections[[S]:[Order]],MATCH(PIs[[#This Row],[SGUID]],allsections[SGUID],0),2)</f>
        <v>-</v>
      </c>
      <c r="Q45">
        <f>INDEX(allsections[[S]:[Order]],MATCH(PIs[[#This Row],[SGUID]],allsections[SGUID],0),3)</f>
        <v>7</v>
      </c>
      <c r="R45" t="s">
        <v>50</v>
      </c>
      <c r="S45" t="str">
        <f>INDEX(allsections[[S]:[Order]],MATCH(PIs[[#This Row],[SSGUID]],allsections[SGUID],0),1)</f>
        <v>-</v>
      </c>
      <c r="T45" t="str">
        <f>INDEX(allsections[[S]:[Order]],MATCH(PIs[[#This Row],[SSGUID]],allsections[SGUID],0),2)</f>
        <v>-</v>
      </c>
      <c r="U45" t="str">
        <f>INDEX(#REF!,MATCH(PIs[[#This Row],[GUID]],#REF!,0),2)</f>
        <v>7BjiTqdbz9EPX1It8mlxYw</v>
      </c>
      <c r="V45" t="b">
        <v>0</v>
      </c>
      <c r="X45" t="s">
        <v>51</v>
      </c>
    </row>
    <row r="46" spans="1:24" ht="409.5">
      <c r="A46" t="s">
        <v>278</v>
      </c>
      <c r="C46">
        <v>6.4</v>
      </c>
      <c r="D46" t="s">
        <v>279</v>
      </c>
      <c r="E46" t="s">
        <v>280</v>
      </c>
      <c r="F46" t="s">
        <v>281</v>
      </c>
      <c r="G46" s="24" t="s">
        <v>282</v>
      </c>
      <c r="H46" t="s">
        <v>48</v>
      </c>
      <c r="I46" t="str">
        <f>INDEX(Level[Level],MATCH(PIs[[#This Row],[L]],Level[GUID],0),1)</f>
        <v>Major Must</v>
      </c>
      <c r="N46" t="s">
        <v>257</v>
      </c>
      <c r="O46" t="str">
        <f>INDEX(allsections[[S]:[Order]],MATCH(PIs[[#This Row],[SGUID]],allsections[SGUID],0),1)</f>
        <v>TERMS OF EMPLOYMENT DOCUMENTS AND FORCED LABOR INDICATORS</v>
      </c>
      <c r="P46" t="str">
        <f>INDEX(allsections[[S]:[Order]],MATCH(PIs[[#This Row],[SGUID]],allsections[SGUID],0),2)</f>
        <v>-</v>
      </c>
      <c r="Q46">
        <f>INDEX(allsections[[S]:[Order]],MATCH(PIs[[#This Row],[SGUID]],allsections[SGUID],0),3)</f>
        <v>7</v>
      </c>
      <c r="R46" t="s">
        <v>50</v>
      </c>
      <c r="S46" t="str">
        <f>INDEX(allsections[[S]:[Order]],MATCH(PIs[[#This Row],[SSGUID]],allsections[SGUID],0),1)</f>
        <v>-</v>
      </c>
      <c r="T46" t="str">
        <f>INDEX(allsections[[S]:[Order]],MATCH(PIs[[#This Row],[SSGUID]],allsections[SGUID],0),2)</f>
        <v>-</v>
      </c>
      <c r="U46" t="str">
        <f>INDEX(#REF!,MATCH(PIs[[#This Row],[GUID]],#REF!,0),2)</f>
        <v>7BjiTqdbz9EPX1It8mlxYw</v>
      </c>
      <c r="V46" t="b">
        <v>0</v>
      </c>
      <c r="X46" t="s">
        <v>51</v>
      </c>
    </row>
    <row r="47" spans="1:24" ht="409.5">
      <c r="A47" t="s">
        <v>283</v>
      </c>
      <c r="C47">
        <v>6.3</v>
      </c>
      <c r="D47" t="s">
        <v>284</v>
      </c>
      <c r="E47" t="s">
        <v>285</v>
      </c>
      <c r="F47" t="s">
        <v>286</v>
      </c>
      <c r="G47" s="24" t="s">
        <v>287</v>
      </c>
      <c r="H47" t="s">
        <v>48</v>
      </c>
      <c r="I47" t="str">
        <f>INDEX(Level[Level],MATCH(PIs[[#This Row],[L]],Level[GUID],0),1)</f>
        <v>Major Must</v>
      </c>
      <c r="N47" t="s">
        <v>257</v>
      </c>
      <c r="O47" t="str">
        <f>INDEX(allsections[[S]:[Order]],MATCH(PIs[[#This Row],[SGUID]],allsections[SGUID],0),1)</f>
        <v>TERMS OF EMPLOYMENT DOCUMENTS AND FORCED LABOR INDICATORS</v>
      </c>
      <c r="P47" t="str">
        <f>INDEX(allsections[[S]:[Order]],MATCH(PIs[[#This Row],[SGUID]],allsections[SGUID],0),2)</f>
        <v>-</v>
      </c>
      <c r="Q47">
        <f>INDEX(allsections[[S]:[Order]],MATCH(PIs[[#This Row],[SGUID]],allsections[SGUID],0),3)</f>
        <v>7</v>
      </c>
      <c r="R47" t="s">
        <v>50</v>
      </c>
      <c r="S47" t="str">
        <f>INDEX(allsections[[S]:[Order]],MATCH(PIs[[#This Row],[SSGUID]],allsections[SGUID],0),1)</f>
        <v>-</v>
      </c>
      <c r="T47" t="str">
        <f>INDEX(allsections[[S]:[Order]],MATCH(PIs[[#This Row],[SSGUID]],allsections[SGUID],0),2)</f>
        <v>-</v>
      </c>
      <c r="U47" t="str">
        <f>INDEX(#REF!,MATCH(PIs[[#This Row],[GUID]],#REF!,0),2)</f>
        <v>7BjiTqdbz9EPX1It8mlxYw</v>
      </c>
      <c r="V47" t="b">
        <v>0</v>
      </c>
      <c r="X47" t="s">
        <v>51</v>
      </c>
    </row>
    <row r="48" spans="1:24" ht="409.5">
      <c r="A48" t="s">
        <v>288</v>
      </c>
      <c r="C48">
        <v>6.2</v>
      </c>
      <c r="D48" t="s">
        <v>289</v>
      </c>
      <c r="E48" s="24" t="s">
        <v>290</v>
      </c>
      <c r="F48" t="s">
        <v>291</v>
      </c>
      <c r="G48" s="24" t="s">
        <v>292</v>
      </c>
      <c r="H48" t="s">
        <v>48</v>
      </c>
      <c r="I48" t="str">
        <f>INDEX(Level[Level],MATCH(PIs[[#This Row],[L]],Level[GUID],0),1)</f>
        <v>Major Must</v>
      </c>
      <c r="N48" t="s">
        <v>257</v>
      </c>
      <c r="O48" t="str">
        <f>INDEX(allsections[[S]:[Order]],MATCH(PIs[[#This Row],[SGUID]],allsections[SGUID],0),1)</f>
        <v>TERMS OF EMPLOYMENT DOCUMENTS AND FORCED LABOR INDICATORS</v>
      </c>
      <c r="P48" t="str">
        <f>INDEX(allsections[[S]:[Order]],MATCH(PIs[[#This Row],[SGUID]],allsections[SGUID],0),2)</f>
        <v>-</v>
      </c>
      <c r="Q48">
        <f>INDEX(allsections[[S]:[Order]],MATCH(PIs[[#This Row],[SGUID]],allsections[SGUID],0),3)</f>
        <v>7</v>
      </c>
      <c r="R48" t="s">
        <v>50</v>
      </c>
      <c r="S48" t="str">
        <f>INDEX(allsections[[S]:[Order]],MATCH(PIs[[#This Row],[SSGUID]],allsections[SGUID],0),1)</f>
        <v>-</v>
      </c>
      <c r="T48" t="str">
        <f>INDEX(allsections[[S]:[Order]],MATCH(PIs[[#This Row],[SSGUID]],allsections[SGUID],0),2)</f>
        <v>-</v>
      </c>
      <c r="U48" t="str">
        <f>INDEX(#REF!,MATCH(PIs[[#This Row],[GUID]],#REF!,0),2)</f>
        <v>7BjiTqdbz9EPX1It8mlxYw</v>
      </c>
      <c r="V48" t="b">
        <v>0</v>
      </c>
      <c r="X48" t="s">
        <v>51</v>
      </c>
    </row>
    <row r="49" spans="1:24" ht="409.5">
      <c r="A49" t="s">
        <v>293</v>
      </c>
      <c r="C49">
        <v>6.1</v>
      </c>
      <c r="D49" t="s">
        <v>294</v>
      </c>
      <c r="E49" t="s">
        <v>295</v>
      </c>
      <c r="F49" t="s">
        <v>296</v>
      </c>
      <c r="G49" s="24" t="s">
        <v>297</v>
      </c>
      <c r="H49" t="s">
        <v>48</v>
      </c>
      <c r="I49" t="str">
        <f>INDEX(Level[Level],MATCH(PIs[[#This Row],[L]],Level[GUID],0),1)</f>
        <v>Major Must</v>
      </c>
      <c r="N49" t="s">
        <v>257</v>
      </c>
      <c r="O49" t="str">
        <f>INDEX(allsections[[S]:[Order]],MATCH(PIs[[#This Row],[SGUID]],allsections[SGUID],0),1)</f>
        <v>TERMS OF EMPLOYMENT DOCUMENTS AND FORCED LABOR INDICATORS</v>
      </c>
      <c r="P49" t="str">
        <f>INDEX(allsections[[S]:[Order]],MATCH(PIs[[#This Row],[SGUID]],allsections[SGUID],0),2)</f>
        <v>-</v>
      </c>
      <c r="Q49">
        <f>INDEX(allsections[[S]:[Order]],MATCH(PIs[[#This Row],[SGUID]],allsections[SGUID],0),3)</f>
        <v>7</v>
      </c>
      <c r="R49" t="s">
        <v>50</v>
      </c>
      <c r="S49" t="str">
        <f>INDEX(allsections[[S]:[Order]],MATCH(PIs[[#This Row],[SSGUID]],allsections[SGUID],0),1)</f>
        <v>-</v>
      </c>
      <c r="T49" t="str">
        <f>INDEX(allsections[[S]:[Order]],MATCH(PIs[[#This Row],[SSGUID]],allsections[SGUID],0),2)</f>
        <v>-</v>
      </c>
      <c r="U49" t="str">
        <f>INDEX(#REF!,MATCH(PIs[[#This Row],[GUID]],#REF!,0),2)</f>
        <v>4Avk7C7MmAoFg744HYI5OO</v>
      </c>
      <c r="V49" t="b">
        <v>0</v>
      </c>
      <c r="X49" t="s">
        <v>51</v>
      </c>
    </row>
    <row r="50" spans="1:24">
      <c r="A50" t="s">
        <v>298</v>
      </c>
      <c r="C50">
        <v>5.2</v>
      </c>
      <c r="D50" t="s">
        <v>299</v>
      </c>
      <c r="E50" t="s">
        <v>300</v>
      </c>
      <c r="F50" t="s">
        <v>301</v>
      </c>
      <c r="G50" t="s">
        <v>302</v>
      </c>
      <c r="H50" t="s">
        <v>48</v>
      </c>
      <c r="I50" t="str">
        <f>INDEX(Level[Level],MATCH(PIs[[#This Row],[L]],Level[GUID],0),1)</f>
        <v>Major Must</v>
      </c>
      <c r="N50" t="s">
        <v>303</v>
      </c>
      <c r="O50" t="str">
        <f>INDEX(allsections[[S]:[Order]],MATCH(PIs[[#This Row],[SGUID]],allsections[SGUID],0),1)</f>
        <v>ACCESS TO LABOR REGULATION INFORMATION</v>
      </c>
      <c r="P50" t="str">
        <f>INDEX(allsections[[S]:[Order]],MATCH(PIs[[#This Row],[SGUID]],allsections[SGUID],0),2)</f>
        <v>-</v>
      </c>
      <c r="Q50">
        <f>INDEX(allsections[[S]:[Order]],MATCH(PIs[[#This Row],[SGUID]],allsections[SGUID],0),3)</f>
        <v>6</v>
      </c>
      <c r="R50" t="s">
        <v>50</v>
      </c>
      <c r="S50" t="str">
        <f>INDEX(allsections[[S]:[Order]],MATCH(PIs[[#This Row],[SSGUID]],allsections[SGUID],0),1)</f>
        <v>-</v>
      </c>
      <c r="T50" t="str">
        <f>INDEX(allsections[[S]:[Order]],MATCH(PIs[[#This Row],[SSGUID]],allsections[SGUID],0),2)</f>
        <v>-</v>
      </c>
      <c r="U50" t="str">
        <f>INDEX(#REF!,MATCH(PIs[[#This Row],[GUID]],#REF!,0),2)</f>
        <v>7BjiTqdbz9EPX1It8mlxYw</v>
      </c>
      <c r="V50" t="b">
        <v>0</v>
      </c>
      <c r="X50" t="s">
        <v>51</v>
      </c>
    </row>
    <row r="51" spans="1:24" ht="409.5">
      <c r="A51" t="s">
        <v>304</v>
      </c>
      <c r="C51">
        <v>5.0999999999999996</v>
      </c>
      <c r="D51" t="s">
        <v>305</v>
      </c>
      <c r="E51" t="s">
        <v>306</v>
      </c>
      <c r="F51" t="s">
        <v>307</v>
      </c>
      <c r="G51" s="24" t="s">
        <v>308</v>
      </c>
      <c r="H51" t="s">
        <v>48</v>
      </c>
      <c r="I51" t="str">
        <f>INDEX(Level[Level],MATCH(PIs[[#This Row],[L]],Level[GUID],0),1)</f>
        <v>Major Must</v>
      </c>
      <c r="N51" t="s">
        <v>303</v>
      </c>
      <c r="O51" t="str">
        <f>INDEX(allsections[[S]:[Order]],MATCH(PIs[[#This Row],[SGUID]],allsections[SGUID],0),1)</f>
        <v>ACCESS TO LABOR REGULATION INFORMATION</v>
      </c>
      <c r="P51" t="str">
        <f>INDEX(allsections[[S]:[Order]],MATCH(PIs[[#This Row],[SGUID]],allsections[SGUID],0),2)</f>
        <v>-</v>
      </c>
      <c r="Q51">
        <f>INDEX(allsections[[S]:[Order]],MATCH(PIs[[#This Row],[SGUID]],allsections[SGUID],0),3)</f>
        <v>6</v>
      </c>
      <c r="R51" t="s">
        <v>50</v>
      </c>
      <c r="S51" t="str">
        <f>INDEX(allsections[[S]:[Order]],MATCH(PIs[[#This Row],[SSGUID]],allsections[SGUID],0),1)</f>
        <v>-</v>
      </c>
      <c r="T51" t="str">
        <f>INDEX(allsections[[S]:[Order]],MATCH(PIs[[#This Row],[SSGUID]],allsections[SGUID],0),2)</f>
        <v>-</v>
      </c>
      <c r="U51" t="str">
        <f>INDEX(#REF!,MATCH(PIs[[#This Row],[GUID]],#REF!,0),2)</f>
        <v>7BjiTqdbz9EPX1It8mlxYw</v>
      </c>
      <c r="V51" t="b">
        <v>0</v>
      </c>
      <c r="X51" t="s">
        <v>51</v>
      </c>
    </row>
    <row r="52" spans="1:24" ht="409.5">
      <c r="A52" t="s">
        <v>309</v>
      </c>
      <c r="C52">
        <v>4.5</v>
      </c>
      <c r="D52" t="s">
        <v>310</v>
      </c>
      <c r="E52" t="s">
        <v>311</v>
      </c>
      <c r="F52" t="s">
        <v>312</v>
      </c>
      <c r="G52" s="24" t="s">
        <v>313</v>
      </c>
      <c r="H52" t="s">
        <v>57</v>
      </c>
      <c r="I52" t="str">
        <f>INDEX(Level[Level],MATCH(PIs[[#This Row],[L]],Level[GUID],0),1)</f>
        <v>Minor Must</v>
      </c>
      <c r="N52" t="s">
        <v>63</v>
      </c>
      <c r="O52" t="str">
        <f>INDEX(allsections[[S]:[Order]],MATCH(PIs[[#This Row],[SGUID]],allsections[SGUID],0),1)</f>
        <v>PRODUCER’S HUMAN RIGHTS POLICIES</v>
      </c>
      <c r="P52" t="str">
        <f>INDEX(allsections[[S]:[Order]],MATCH(PIs[[#This Row],[SGUID]],allsections[SGUID],0),2)</f>
        <v>-</v>
      </c>
      <c r="Q52">
        <f>INDEX(allsections[[S]:[Order]],MATCH(PIs[[#This Row],[SGUID]],allsections[SGUID],0),3)</f>
        <v>5</v>
      </c>
      <c r="R52" t="s">
        <v>50</v>
      </c>
      <c r="S52" t="str">
        <f>INDEX(allsections[[S]:[Order]],MATCH(PIs[[#This Row],[SSGUID]],allsections[SGUID],0),1)</f>
        <v>-</v>
      </c>
      <c r="T52" t="str">
        <f>INDEX(allsections[[S]:[Order]],MATCH(PIs[[#This Row],[SSGUID]],allsections[SGUID],0),2)</f>
        <v>-</v>
      </c>
      <c r="U52" t="str">
        <f>INDEX(#REF!,MATCH(PIs[[#This Row],[GUID]],#REF!,0),2)</f>
        <v>7BjiTqdbz9EPX1It8mlxYw</v>
      </c>
      <c r="V52" t="b">
        <v>0</v>
      </c>
      <c r="X52" t="s">
        <v>51</v>
      </c>
    </row>
    <row r="53" spans="1:24" ht="409.5">
      <c r="A53" t="s">
        <v>314</v>
      </c>
      <c r="C53">
        <v>4.3</v>
      </c>
      <c r="D53" t="s">
        <v>315</v>
      </c>
      <c r="E53" t="s">
        <v>316</v>
      </c>
      <c r="F53" t="s">
        <v>317</v>
      </c>
      <c r="G53" s="24" t="s">
        <v>318</v>
      </c>
      <c r="H53" t="s">
        <v>57</v>
      </c>
      <c r="I53" t="str">
        <f>INDEX(Level[Level],MATCH(PIs[[#This Row],[L]],Level[GUID],0),1)</f>
        <v>Minor Must</v>
      </c>
      <c r="N53" t="s">
        <v>63</v>
      </c>
      <c r="O53" t="str">
        <f>INDEX(allsections[[S]:[Order]],MATCH(PIs[[#This Row],[SGUID]],allsections[SGUID],0),1)</f>
        <v>PRODUCER’S HUMAN RIGHTS POLICIES</v>
      </c>
      <c r="P53" t="str">
        <f>INDEX(allsections[[S]:[Order]],MATCH(PIs[[#This Row],[SGUID]],allsections[SGUID],0),2)</f>
        <v>-</v>
      </c>
      <c r="Q53">
        <f>INDEX(allsections[[S]:[Order]],MATCH(PIs[[#This Row],[SGUID]],allsections[SGUID],0),3)</f>
        <v>5</v>
      </c>
      <c r="R53" t="s">
        <v>50</v>
      </c>
      <c r="S53" t="str">
        <f>INDEX(allsections[[S]:[Order]],MATCH(PIs[[#This Row],[SSGUID]],allsections[SGUID],0),1)</f>
        <v>-</v>
      </c>
      <c r="T53" t="str">
        <f>INDEX(allsections[[S]:[Order]],MATCH(PIs[[#This Row],[SSGUID]],allsections[SGUID],0),2)</f>
        <v>-</v>
      </c>
      <c r="U53" t="str">
        <f>INDEX(#REF!,MATCH(PIs[[#This Row],[GUID]],#REF!,0),2)</f>
        <v>7BjiTqdbz9EPX1It8mlxYw</v>
      </c>
      <c r="V53" t="b">
        <v>0</v>
      </c>
      <c r="X53" t="s">
        <v>51</v>
      </c>
    </row>
    <row r="54" spans="1:24" ht="409.5">
      <c r="A54" t="s">
        <v>319</v>
      </c>
      <c r="C54">
        <v>4.0999999999999996</v>
      </c>
      <c r="D54" t="s">
        <v>320</v>
      </c>
      <c r="E54" t="s">
        <v>321</v>
      </c>
      <c r="F54" t="s">
        <v>322</v>
      </c>
      <c r="G54" s="24" t="s">
        <v>323</v>
      </c>
      <c r="H54" t="s">
        <v>48</v>
      </c>
      <c r="I54" t="str">
        <f>INDEX(Level[Level],MATCH(PIs[[#This Row],[L]],Level[GUID],0),1)</f>
        <v>Major Must</v>
      </c>
      <c r="N54" t="s">
        <v>63</v>
      </c>
      <c r="O54" t="str">
        <f>INDEX(allsections[[S]:[Order]],MATCH(PIs[[#This Row],[SGUID]],allsections[SGUID],0),1)</f>
        <v>PRODUCER’S HUMAN RIGHTS POLICIES</v>
      </c>
      <c r="P54" t="str">
        <f>INDEX(allsections[[S]:[Order]],MATCH(PIs[[#This Row],[SGUID]],allsections[SGUID],0),2)</f>
        <v>-</v>
      </c>
      <c r="Q54">
        <f>INDEX(allsections[[S]:[Order]],MATCH(PIs[[#This Row],[SGUID]],allsections[SGUID],0),3)</f>
        <v>5</v>
      </c>
      <c r="R54" t="s">
        <v>50</v>
      </c>
      <c r="S54" t="str">
        <f>INDEX(allsections[[S]:[Order]],MATCH(PIs[[#This Row],[SSGUID]],allsections[SGUID],0),1)</f>
        <v>-</v>
      </c>
      <c r="T54" t="str">
        <f>INDEX(allsections[[S]:[Order]],MATCH(PIs[[#This Row],[SSGUID]],allsections[SGUID],0),2)</f>
        <v>-</v>
      </c>
      <c r="U54" t="str">
        <f>INDEX(#REF!,MATCH(PIs[[#This Row],[GUID]],#REF!,0),2)</f>
        <v>4Avk7C7MmAoFg744HYI5OO</v>
      </c>
      <c r="V54" t="b">
        <v>0</v>
      </c>
      <c r="X54" t="s">
        <v>51</v>
      </c>
    </row>
    <row r="55" spans="1:24" ht="409.5">
      <c r="A55" t="s">
        <v>324</v>
      </c>
      <c r="C55">
        <v>3.6</v>
      </c>
      <c r="D55" t="s">
        <v>325</v>
      </c>
      <c r="E55" t="s">
        <v>326</v>
      </c>
      <c r="F55" t="s">
        <v>327</v>
      </c>
      <c r="G55" s="24" t="s">
        <v>328</v>
      </c>
      <c r="H55" t="s">
        <v>57</v>
      </c>
      <c r="I55" t="str">
        <f>INDEX(Level[Level],MATCH(PIs[[#This Row],[L]],Level[GUID],0),1)</f>
        <v>Minor Must</v>
      </c>
      <c r="N55" t="s">
        <v>49</v>
      </c>
      <c r="O55" t="str">
        <f>INDEX(allsections[[S]:[Order]],MATCH(PIs[[#This Row],[SGUID]],allsections[SGUID],0),1)</f>
        <v>COMPLAINT PROCESS</v>
      </c>
      <c r="P55" t="str">
        <f>INDEX(allsections[[S]:[Order]],MATCH(PIs[[#This Row],[SGUID]],allsections[SGUID],0),2)</f>
        <v>-</v>
      </c>
      <c r="Q55">
        <f>INDEX(allsections[[S]:[Order]],MATCH(PIs[[#This Row],[SGUID]],allsections[SGUID],0),3)</f>
        <v>4</v>
      </c>
      <c r="R55" t="s">
        <v>50</v>
      </c>
      <c r="S55" t="str">
        <f>INDEX(allsections[[S]:[Order]],MATCH(PIs[[#This Row],[SSGUID]],allsections[SGUID],0),1)</f>
        <v>-</v>
      </c>
      <c r="T55" t="str">
        <f>INDEX(allsections[[S]:[Order]],MATCH(PIs[[#This Row],[SSGUID]],allsections[SGUID],0),2)</f>
        <v>-</v>
      </c>
      <c r="U55" t="str">
        <f>INDEX(#REF!,MATCH(PIs[[#This Row],[GUID]],#REF!,0),2)</f>
        <v>7BjiTqdbz9EPX1It8mlxYw</v>
      </c>
      <c r="V55" t="b">
        <v>0</v>
      </c>
      <c r="X55" t="s">
        <v>51</v>
      </c>
    </row>
    <row r="56" spans="1:24" ht="409.5">
      <c r="A56" t="s">
        <v>329</v>
      </c>
      <c r="C56">
        <v>3.3</v>
      </c>
      <c r="D56" t="s">
        <v>330</v>
      </c>
      <c r="E56" t="s">
        <v>331</v>
      </c>
      <c r="F56" t="s">
        <v>332</v>
      </c>
      <c r="G56" s="24" t="s">
        <v>333</v>
      </c>
      <c r="H56" t="s">
        <v>57</v>
      </c>
      <c r="I56" t="str">
        <f>INDEX(Level[Level],MATCH(PIs[[#This Row],[L]],Level[GUID],0),1)</f>
        <v>Minor Must</v>
      </c>
      <c r="N56" t="s">
        <v>49</v>
      </c>
      <c r="O56" t="str">
        <f>INDEX(allsections[[S]:[Order]],MATCH(PIs[[#This Row],[SGUID]],allsections[SGUID],0),1)</f>
        <v>COMPLAINT PROCESS</v>
      </c>
      <c r="P56" t="str">
        <f>INDEX(allsections[[S]:[Order]],MATCH(PIs[[#This Row],[SGUID]],allsections[SGUID],0),2)</f>
        <v>-</v>
      </c>
      <c r="Q56">
        <f>INDEX(allsections[[S]:[Order]],MATCH(PIs[[#This Row],[SGUID]],allsections[SGUID],0),3)</f>
        <v>4</v>
      </c>
      <c r="R56" t="s">
        <v>50</v>
      </c>
      <c r="S56" t="str">
        <f>INDEX(allsections[[S]:[Order]],MATCH(PIs[[#This Row],[SSGUID]],allsections[SGUID],0),1)</f>
        <v>-</v>
      </c>
      <c r="T56" t="str">
        <f>INDEX(allsections[[S]:[Order]],MATCH(PIs[[#This Row],[SSGUID]],allsections[SGUID],0),2)</f>
        <v>-</v>
      </c>
      <c r="U56" t="str">
        <f>INDEX(#REF!,MATCH(PIs[[#This Row],[GUID]],#REF!,0),2)</f>
        <v>7BjiTqdbz9EPX1It8mlxYw</v>
      </c>
      <c r="V56" t="b">
        <v>0</v>
      </c>
      <c r="X56" t="s">
        <v>51</v>
      </c>
    </row>
    <row r="57" spans="1:24" ht="409.5">
      <c r="A57" t="s">
        <v>334</v>
      </c>
      <c r="C57">
        <v>3.2</v>
      </c>
      <c r="D57" t="s">
        <v>335</v>
      </c>
      <c r="E57" t="s">
        <v>336</v>
      </c>
      <c r="F57" t="s">
        <v>337</v>
      </c>
      <c r="G57" s="24" t="s">
        <v>338</v>
      </c>
      <c r="H57" t="s">
        <v>57</v>
      </c>
      <c r="I57" t="str">
        <f>INDEX(Level[Level],MATCH(PIs[[#This Row],[L]],Level[GUID],0),1)</f>
        <v>Minor Must</v>
      </c>
      <c r="N57" t="s">
        <v>49</v>
      </c>
      <c r="O57" t="str">
        <f>INDEX(allsections[[S]:[Order]],MATCH(PIs[[#This Row],[SGUID]],allsections[SGUID],0),1)</f>
        <v>COMPLAINT PROCESS</v>
      </c>
      <c r="P57" t="str">
        <f>INDEX(allsections[[S]:[Order]],MATCH(PIs[[#This Row],[SGUID]],allsections[SGUID],0),2)</f>
        <v>-</v>
      </c>
      <c r="Q57">
        <f>INDEX(allsections[[S]:[Order]],MATCH(PIs[[#This Row],[SGUID]],allsections[SGUID],0),3)</f>
        <v>4</v>
      </c>
      <c r="R57" t="s">
        <v>50</v>
      </c>
      <c r="S57" t="str">
        <f>INDEX(allsections[[S]:[Order]],MATCH(PIs[[#This Row],[SSGUID]],allsections[SGUID],0),1)</f>
        <v>-</v>
      </c>
      <c r="T57" t="str">
        <f>INDEX(allsections[[S]:[Order]],MATCH(PIs[[#This Row],[SSGUID]],allsections[SGUID],0),2)</f>
        <v>-</v>
      </c>
      <c r="U57" t="str">
        <f>INDEX(#REF!,MATCH(PIs[[#This Row],[GUID]],#REF!,0),2)</f>
        <v>7BjiTqdbz9EPX1It8mlxYw</v>
      </c>
      <c r="V57" t="b">
        <v>0</v>
      </c>
      <c r="X57" t="s">
        <v>51</v>
      </c>
    </row>
    <row r="58" spans="1:24" ht="409.5">
      <c r="A58" t="s">
        <v>339</v>
      </c>
      <c r="C58">
        <v>3.1</v>
      </c>
      <c r="D58" t="s">
        <v>340</v>
      </c>
      <c r="E58" t="s">
        <v>341</v>
      </c>
      <c r="F58" t="s">
        <v>342</v>
      </c>
      <c r="G58" s="24" t="s">
        <v>343</v>
      </c>
      <c r="H58" t="s">
        <v>48</v>
      </c>
      <c r="I58" t="str">
        <f>INDEX(Level[Level],MATCH(PIs[[#This Row],[L]],Level[GUID],0),1)</f>
        <v>Major Must</v>
      </c>
      <c r="N58" t="s">
        <v>49</v>
      </c>
      <c r="O58" t="str">
        <f>INDEX(allsections[[S]:[Order]],MATCH(PIs[[#This Row],[SGUID]],allsections[SGUID],0),1)</f>
        <v>COMPLAINT PROCESS</v>
      </c>
      <c r="P58" t="str">
        <f>INDEX(allsections[[S]:[Order]],MATCH(PIs[[#This Row],[SGUID]],allsections[SGUID],0),2)</f>
        <v>-</v>
      </c>
      <c r="Q58">
        <f>INDEX(allsections[[S]:[Order]],MATCH(PIs[[#This Row],[SGUID]],allsections[SGUID],0),3)</f>
        <v>4</v>
      </c>
      <c r="R58" t="s">
        <v>50</v>
      </c>
      <c r="S58" t="str">
        <f>INDEX(allsections[[S]:[Order]],MATCH(PIs[[#This Row],[SSGUID]],allsections[SGUID],0),1)</f>
        <v>-</v>
      </c>
      <c r="T58" t="str">
        <f>INDEX(allsections[[S]:[Order]],MATCH(PIs[[#This Row],[SSGUID]],allsections[SGUID],0),2)</f>
        <v>-</v>
      </c>
      <c r="U58" t="str">
        <f>INDEX(#REF!,MATCH(PIs[[#This Row],[GUID]],#REF!,0),2)</f>
        <v>7BjiTqdbz9EPX1It8mlxYw</v>
      </c>
      <c r="V58" t="b">
        <v>0</v>
      </c>
      <c r="X58" t="s">
        <v>51</v>
      </c>
    </row>
    <row r="59" spans="1:24" ht="409.5">
      <c r="A59" t="s">
        <v>344</v>
      </c>
      <c r="C59">
        <v>2.5</v>
      </c>
      <c r="D59" t="s">
        <v>345</v>
      </c>
      <c r="E59" t="s">
        <v>346</v>
      </c>
      <c r="F59" t="s">
        <v>347</v>
      </c>
      <c r="G59" s="24" t="s">
        <v>348</v>
      </c>
      <c r="H59" t="s">
        <v>57</v>
      </c>
      <c r="I59" t="str">
        <f>INDEX(Level[Level],MATCH(PIs[[#This Row],[L]],Level[GUID],0),1)</f>
        <v>Minor Must</v>
      </c>
      <c r="N59" t="s">
        <v>349</v>
      </c>
      <c r="O59" t="str">
        <f>INDEX(allsections[[S]:[Order]],MATCH(PIs[[#This Row],[SGUID]],allsections[SGUID],0),1)</f>
        <v>GRASP WORKER REPRESENTATION</v>
      </c>
      <c r="P59" t="str">
        <f>INDEX(allsections[[S]:[Order]],MATCH(PIs[[#This Row],[SGUID]],allsections[SGUID],0),2)</f>
        <v>-</v>
      </c>
      <c r="Q59">
        <f>INDEX(allsections[[S]:[Order]],MATCH(PIs[[#This Row],[SGUID]],allsections[SGUID],0),3)</f>
        <v>3</v>
      </c>
      <c r="R59" t="s">
        <v>50</v>
      </c>
      <c r="S59" t="str">
        <f>INDEX(allsections[[S]:[Order]],MATCH(PIs[[#This Row],[SSGUID]],allsections[SGUID],0),1)</f>
        <v>-</v>
      </c>
      <c r="T59" t="str">
        <f>INDEX(allsections[[S]:[Order]],MATCH(PIs[[#This Row],[SSGUID]],allsections[SGUID],0),2)</f>
        <v>-</v>
      </c>
      <c r="U59" t="str">
        <f>INDEX(#REF!,MATCH(PIs[[#This Row],[GUID]],#REF!,0),2)</f>
        <v>7BjiTqdbz9EPX1It8mlxYw</v>
      </c>
      <c r="V59" t="b">
        <v>0</v>
      </c>
      <c r="X59" t="s">
        <v>51</v>
      </c>
    </row>
    <row r="60" spans="1:24">
      <c r="A60" t="s">
        <v>350</v>
      </c>
      <c r="C60">
        <v>2.4</v>
      </c>
      <c r="D60" t="s">
        <v>351</v>
      </c>
      <c r="E60" t="s">
        <v>352</v>
      </c>
      <c r="F60" t="s">
        <v>353</v>
      </c>
      <c r="G60" t="s">
        <v>354</v>
      </c>
      <c r="H60" t="s">
        <v>48</v>
      </c>
      <c r="I60" t="str">
        <f>INDEX(Level[Level],MATCH(PIs[[#This Row],[L]],Level[GUID],0),1)</f>
        <v>Major Must</v>
      </c>
      <c r="N60" t="s">
        <v>349</v>
      </c>
      <c r="O60" t="str">
        <f>INDEX(allsections[[S]:[Order]],MATCH(PIs[[#This Row],[SGUID]],allsections[SGUID],0),1)</f>
        <v>GRASP WORKER REPRESENTATION</v>
      </c>
      <c r="P60" t="str">
        <f>INDEX(allsections[[S]:[Order]],MATCH(PIs[[#This Row],[SGUID]],allsections[SGUID],0),2)</f>
        <v>-</v>
      </c>
      <c r="Q60">
        <f>INDEX(allsections[[S]:[Order]],MATCH(PIs[[#This Row],[SGUID]],allsections[SGUID],0),3)</f>
        <v>3</v>
      </c>
      <c r="R60" t="s">
        <v>50</v>
      </c>
      <c r="S60" t="str">
        <f>INDEX(allsections[[S]:[Order]],MATCH(PIs[[#This Row],[SSGUID]],allsections[SGUID],0),1)</f>
        <v>-</v>
      </c>
      <c r="T60" t="str">
        <f>INDEX(allsections[[S]:[Order]],MATCH(PIs[[#This Row],[SSGUID]],allsections[SGUID],0),2)</f>
        <v>-</v>
      </c>
      <c r="U60" t="str">
        <f>INDEX(#REF!,MATCH(PIs[[#This Row],[GUID]],#REF!,0),2)</f>
        <v>7BjiTqdbz9EPX1It8mlxYw</v>
      </c>
      <c r="V60" t="b">
        <v>0</v>
      </c>
      <c r="X60" t="s">
        <v>51</v>
      </c>
    </row>
    <row r="61" spans="1:24" ht="409.5">
      <c r="A61" t="s">
        <v>355</v>
      </c>
      <c r="C61">
        <v>2.2999999999999998</v>
      </c>
      <c r="D61" t="s">
        <v>356</v>
      </c>
      <c r="E61" t="s">
        <v>357</v>
      </c>
      <c r="F61" t="s">
        <v>358</v>
      </c>
      <c r="G61" s="24" t="s">
        <v>359</v>
      </c>
      <c r="H61" t="s">
        <v>57</v>
      </c>
      <c r="I61" t="str">
        <f>INDEX(Level[Level],MATCH(PIs[[#This Row],[L]],Level[GUID],0),1)</f>
        <v>Minor Must</v>
      </c>
      <c r="N61" t="s">
        <v>349</v>
      </c>
      <c r="O61" t="str">
        <f>INDEX(allsections[[S]:[Order]],MATCH(PIs[[#This Row],[SGUID]],allsections[SGUID],0),1)</f>
        <v>GRASP WORKER REPRESENTATION</v>
      </c>
      <c r="P61" t="str">
        <f>INDEX(allsections[[S]:[Order]],MATCH(PIs[[#This Row],[SGUID]],allsections[SGUID],0),2)</f>
        <v>-</v>
      </c>
      <c r="Q61">
        <f>INDEX(allsections[[S]:[Order]],MATCH(PIs[[#This Row],[SGUID]],allsections[SGUID],0),3)</f>
        <v>3</v>
      </c>
      <c r="R61" t="s">
        <v>50</v>
      </c>
      <c r="S61" t="str">
        <f>INDEX(allsections[[S]:[Order]],MATCH(PIs[[#This Row],[SSGUID]],allsections[SGUID],0),1)</f>
        <v>-</v>
      </c>
      <c r="T61" t="str">
        <f>INDEX(allsections[[S]:[Order]],MATCH(PIs[[#This Row],[SSGUID]],allsections[SGUID],0),2)</f>
        <v>-</v>
      </c>
      <c r="U61" t="str">
        <f>INDEX(#REF!,MATCH(PIs[[#This Row],[GUID]],#REF!,0),2)</f>
        <v>7BjiTqdbz9EPX1It8mlxYw</v>
      </c>
      <c r="V61" t="b">
        <v>0</v>
      </c>
      <c r="X61" t="s">
        <v>51</v>
      </c>
    </row>
    <row r="62" spans="1:24" ht="409.5">
      <c r="A62" t="s">
        <v>360</v>
      </c>
      <c r="C62">
        <v>2.2000000000000002</v>
      </c>
      <c r="D62" t="s">
        <v>361</v>
      </c>
      <c r="E62" t="s">
        <v>362</v>
      </c>
      <c r="F62" t="s">
        <v>363</v>
      </c>
      <c r="G62" s="24" t="s">
        <v>364</v>
      </c>
      <c r="H62" t="s">
        <v>48</v>
      </c>
      <c r="I62" t="str">
        <f>INDEX(Level[Level],MATCH(PIs[[#This Row],[L]],Level[GUID],0),1)</f>
        <v>Major Must</v>
      </c>
      <c r="N62" t="s">
        <v>349</v>
      </c>
      <c r="O62" t="str">
        <f>INDEX(allsections[[S]:[Order]],MATCH(PIs[[#This Row],[SGUID]],allsections[SGUID],0),1)</f>
        <v>GRASP WORKER REPRESENTATION</v>
      </c>
      <c r="P62" t="str">
        <f>INDEX(allsections[[S]:[Order]],MATCH(PIs[[#This Row],[SGUID]],allsections[SGUID],0),2)</f>
        <v>-</v>
      </c>
      <c r="Q62">
        <f>INDEX(allsections[[S]:[Order]],MATCH(PIs[[#This Row],[SGUID]],allsections[SGUID],0),3)</f>
        <v>3</v>
      </c>
      <c r="R62" t="s">
        <v>50</v>
      </c>
      <c r="S62" t="str">
        <f>INDEX(allsections[[S]:[Order]],MATCH(PIs[[#This Row],[SSGUID]],allsections[SGUID],0),1)</f>
        <v>-</v>
      </c>
      <c r="T62" t="str">
        <f>INDEX(allsections[[S]:[Order]],MATCH(PIs[[#This Row],[SSGUID]],allsections[SGUID],0),2)</f>
        <v>-</v>
      </c>
      <c r="U62" t="str">
        <f>INDEX(#REF!,MATCH(PIs[[#This Row],[GUID]],#REF!,0),2)</f>
        <v>7BjiTqdbz9EPX1It8mlxYw</v>
      </c>
      <c r="V62" t="b">
        <v>0</v>
      </c>
      <c r="X62" t="s">
        <v>51</v>
      </c>
    </row>
    <row r="63" spans="1:24" ht="409.5">
      <c r="A63" t="s">
        <v>365</v>
      </c>
      <c r="C63">
        <v>2.1</v>
      </c>
      <c r="D63" t="s">
        <v>366</v>
      </c>
      <c r="E63" t="s">
        <v>367</v>
      </c>
      <c r="F63" t="s">
        <v>368</v>
      </c>
      <c r="G63" s="24" t="s">
        <v>369</v>
      </c>
      <c r="H63" t="s">
        <v>48</v>
      </c>
      <c r="I63" t="str">
        <f>INDEX(Level[Level],MATCH(PIs[[#This Row],[L]],Level[GUID],0),1)</f>
        <v>Major Must</v>
      </c>
      <c r="N63" t="s">
        <v>349</v>
      </c>
      <c r="O63" t="str">
        <f>INDEX(allsections[[S]:[Order]],MATCH(PIs[[#This Row],[SGUID]],allsections[SGUID],0),1)</f>
        <v>GRASP WORKER REPRESENTATION</v>
      </c>
      <c r="P63" t="str">
        <f>INDEX(allsections[[S]:[Order]],MATCH(PIs[[#This Row],[SGUID]],allsections[SGUID],0),2)</f>
        <v>-</v>
      </c>
      <c r="Q63">
        <f>INDEX(allsections[[S]:[Order]],MATCH(PIs[[#This Row],[SGUID]],allsections[SGUID],0),3)</f>
        <v>3</v>
      </c>
      <c r="R63" t="s">
        <v>50</v>
      </c>
      <c r="S63" t="str">
        <f>INDEX(allsections[[S]:[Order]],MATCH(PIs[[#This Row],[SSGUID]],allsections[SGUID],0),1)</f>
        <v>-</v>
      </c>
      <c r="T63" t="str">
        <f>INDEX(allsections[[S]:[Order]],MATCH(PIs[[#This Row],[SSGUID]],allsections[SGUID],0),2)</f>
        <v>-</v>
      </c>
      <c r="U63" t="str">
        <f>INDEX(#REF!,MATCH(PIs[[#This Row],[GUID]],#REF!,0),2)</f>
        <v>7BjiTqdbz9EPX1It8mlxYw</v>
      </c>
      <c r="V63" t="b">
        <v>0</v>
      </c>
      <c r="X63" t="s">
        <v>51</v>
      </c>
    </row>
    <row r="64" spans="1:24">
      <c r="A64" t="s">
        <v>370</v>
      </c>
      <c r="C64">
        <v>1.2</v>
      </c>
      <c r="D64" t="s">
        <v>371</v>
      </c>
      <c r="E64" t="s">
        <v>372</v>
      </c>
      <c r="F64" t="s">
        <v>93</v>
      </c>
      <c r="G64" t="s">
        <v>94</v>
      </c>
      <c r="H64" t="s">
        <v>57</v>
      </c>
      <c r="I64" t="str">
        <f>INDEX(Level[Level],MATCH(PIs[[#This Row],[L]],Level[GUID],0),1)</f>
        <v>Minor Must</v>
      </c>
      <c r="N64" t="s">
        <v>95</v>
      </c>
      <c r="O64" t="str">
        <f>INDEX(allsections[[S]:[Order]],MATCH(PIs[[#This Row],[SGUID]],allsections[SGUID],0),1)</f>
        <v>RIGHT OF ASSOCIATION AND REPRESENTATION</v>
      </c>
      <c r="P64" t="str">
        <f>INDEX(allsections[[S]:[Order]],MATCH(PIs[[#This Row],[SGUID]],allsections[SGUID],0),2)</f>
        <v>-</v>
      </c>
      <c r="Q64">
        <f>INDEX(allsections[[S]:[Order]],MATCH(PIs[[#This Row],[SGUID]],allsections[SGUID],0),3)</f>
        <v>2</v>
      </c>
      <c r="R64" t="s">
        <v>50</v>
      </c>
      <c r="S64" t="str">
        <f>INDEX(allsections[[S]:[Order]],MATCH(PIs[[#This Row],[SSGUID]],allsections[SGUID],0),1)</f>
        <v>-</v>
      </c>
      <c r="T64" t="str">
        <f>INDEX(allsections[[S]:[Order]],MATCH(PIs[[#This Row],[SSGUID]],allsections[SGUID],0),2)</f>
        <v>-</v>
      </c>
      <c r="U64" t="str">
        <f>INDEX(#REF!,MATCH(PIs[[#This Row],[GUID]],#REF!,0),2)</f>
        <v>7BjiTqdbz9EPX1It8mlxYw</v>
      </c>
      <c r="V64" t="b">
        <v>0</v>
      </c>
      <c r="X64" t="s">
        <v>51</v>
      </c>
    </row>
    <row r="65" spans="1:24" ht="409.5">
      <c r="A65" t="s">
        <v>373</v>
      </c>
      <c r="C65" t="s">
        <v>374</v>
      </c>
      <c r="D65" t="s">
        <v>375</v>
      </c>
      <c r="E65" t="s">
        <v>376</v>
      </c>
      <c r="F65" t="s">
        <v>377</v>
      </c>
      <c r="G65" s="24" t="s">
        <v>378</v>
      </c>
      <c r="H65" t="s">
        <v>57</v>
      </c>
      <c r="I65" t="str">
        <f>INDEX(Level[Level],MATCH(PIs[[#This Row],[L]],Level[GUID],0),1)</f>
        <v>Minor Must</v>
      </c>
      <c r="N65" t="s">
        <v>379</v>
      </c>
      <c r="O65" t="str">
        <f>INDEX(allsections[[S]:[Order]],MATCH(PIs[[#This Row],[SGUID]],allsections[SGUID],0),1)</f>
        <v>GENERAL</v>
      </c>
      <c r="P65" t="str">
        <f>INDEX(allsections[[S]:[Order]],MATCH(PIs[[#This Row],[SGUID]],allsections[SGUID],0),2)</f>
        <v>-</v>
      </c>
      <c r="Q65">
        <f>INDEX(allsections[[S]:[Order]],MATCH(PIs[[#This Row],[SGUID]],allsections[SGUID],0),3)</f>
        <v>1</v>
      </c>
      <c r="R65" t="s">
        <v>50</v>
      </c>
      <c r="S65" t="str">
        <f>INDEX(allsections[[S]:[Order]],MATCH(PIs[[#This Row],[SSGUID]],allsections[SGUID],0),1)</f>
        <v>-</v>
      </c>
      <c r="T65" t="str">
        <f>INDEX(allsections[[S]:[Order]],MATCH(PIs[[#This Row],[SSGUID]],allsections[SGUID],0),2)</f>
        <v>-</v>
      </c>
      <c r="U65" t="str">
        <f>INDEX(#REF!,MATCH(PIs[[#This Row],[GUID]],#REF!,0),2)</f>
        <v>4Avk7C7MmAoFg744HYI5OO</v>
      </c>
      <c r="V65" t="b">
        <v>0</v>
      </c>
      <c r="X65" t="s">
        <v>51</v>
      </c>
    </row>
    <row r="66" spans="1:24" ht="409.5">
      <c r="A66" t="s">
        <v>380</v>
      </c>
      <c r="C66" t="s">
        <v>381</v>
      </c>
      <c r="D66" t="s">
        <v>382</v>
      </c>
      <c r="E66" t="s">
        <v>383</v>
      </c>
      <c r="F66" t="s">
        <v>384</v>
      </c>
      <c r="G66" s="24" t="s">
        <v>385</v>
      </c>
      <c r="H66" t="s">
        <v>57</v>
      </c>
      <c r="I66" t="str">
        <f>INDEX(Level[Level],MATCH(PIs[[#This Row],[L]],Level[GUID],0),1)</f>
        <v>Minor Must</v>
      </c>
      <c r="N66" t="s">
        <v>379</v>
      </c>
      <c r="O66" t="str">
        <f>INDEX(allsections[[S]:[Order]],MATCH(PIs[[#This Row],[SGUID]],allsections[SGUID],0),1)</f>
        <v>GENERAL</v>
      </c>
      <c r="P66" t="str">
        <f>INDEX(allsections[[S]:[Order]],MATCH(PIs[[#This Row],[SGUID]],allsections[SGUID],0),2)</f>
        <v>-</v>
      </c>
      <c r="Q66">
        <f>INDEX(allsections[[S]:[Order]],MATCH(PIs[[#This Row],[SGUID]],allsections[SGUID],0),3)</f>
        <v>1</v>
      </c>
      <c r="R66" t="s">
        <v>50</v>
      </c>
      <c r="S66" t="str">
        <f>INDEX(allsections[[S]:[Order]],MATCH(PIs[[#This Row],[SSGUID]],allsections[SGUID],0),1)</f>
        <v>-</v>
      </c>
      <c r="T66" t="str">
        <f>INDEX(allsections[[S]:[Order]],MATCH(PIs[[#This Row],[SSGUID]],allsections[SGUID],0),2)</f>
        <v>-</v>
      </c>
      <c r="U66" t="str">
        <f>INDEX(#REF!,MATCH(PIs[[#This Row],[GUID]],#REF!,0),2)</f>
        <v>4Avk7C7MmAoFg744HYI5OO</v>
      </c>
      <c r="V66" t="b">
        <v>0</v>
      </c>
      <c r="X66" t="s">
        <v>51</v>
      </c>
    </row>
    <row r="67" spans="1:24" ht="409.5">
      <c r="A67" t="s">
        <v>386</v>
      </c>
      <c r="C67" t="s">
        <v>387</v>
      </c>
      <c r="D67" t="s">
        <v>388</v>
      </c>
      <c r="E67" t="s">
        <v>389</v>
      </c>
      <c r="F67" t="s">
        <v>390</v>
      </c>
      <c r="G67" s="24" t="s">
        <v>391</v>
      </c>
      <c r="H67" t="s">
        <v>57</v>
      </c>
      <c r="I67" t="str">
        <f>INDEX(Level[Level],MATCH(PIs[[#This Row],[L]],Level[GUID],0),1)</f>
        <v>Minor Must</v>
      </c>
      <c r="N67" t="s">
        <v>379</v>
      </c>
      <c r="O67" t="str">
        <f>INDEX(allsections[[S]:[Order]],MATCH(PIs[[#This Row],[SGUID]],allsections[SGUID],0),1)</f>
        <v>GENERAL</v>
      </c>
      <c r="P67" t="str">
        <f>INDEX(allsections[[S]:[Order]],MATCH(PIs[[#This Row],[SGUID]],allsections[SGUID],0),2)</f>
        <v>-</v>
      </c>
      <c r="Q67">
        <f>INDEX(allsections[[S]:[Order]],MATCH(PIs[[#This Row],[SGUID]],allsections[SGUID],0),3)</f>
        <v>1</v>
      </c>
      <c r="R67" t="s">
        <v>50</v>
      </c>
      <c r="S67" t="str">
        <f>INDEX(allsections[[S]:[Order]],MATCH(PIs[[#This Row],[SSGUID]],allsections[SGUID],0),1)</f>
        <v>-</v>
      </c>
      <c r="T67" t="str">
        <f>INDEX(allsections[[S]:[Order]],MATCH(PIs[[#This Row],[SSGUID]],allsections[SGUID],0),2)</f>
        <v>-</v>
      </c>
      <c r="U67" t="str">
        <f>INDEX(#REF!,MATCH(PIs[[#This Row],[GUID]],#REF!,0),2)</f>
        <v>4Avk7C7MmAoFg744HYI5OO</v>
      </c>
      <c r="V67" t="b">
        <v>0</v>
      </c>
      <c r="X67" t="s">
        <v>51</v>
      </c>
    </row>
    <row r="68" spans="1:24">
      <c r="A68" t="s">
        <v>392</v>
      </c>
      <c r="C68" t="s">
        <v>393</v>
      </c>
      <c r="D68" t="s">
        <v>394</v>
      </c>
      <c r="E68" t="s">
        <v>395</v>
      </c>
      <c r="F68" t="s">
        <v>396</v>
      </c>
      <c r="G68" t="s">
        <v>397</v>
      </c>
      <c r="H68" t="s">
        <v>48</v>
      </c>
      <c r="I68" t="str">
        <f>INDEX(Level[Level],MATCH(PIs[[#This Row],[L]],Level[GUID],0),1)</f>
        <v>Major Must</v>
      </c>
      <c r="N68" t="s">
        <v>379</v>
      </c>
      <c r="O68" t="str">
        <f>INDEX(allsections[[S]:[Order]],MATCH(PIs[[#This Row],[SGUID]],allsections[SGUID],0),1)</f>
        <v>GENERAL</v>
      </c>
      <c r="P68" t="str">
        <f>INDEX(allsections[[S]:[Order]],MATCH(PIs[[#This Row],[SGUID]],allsections[SGUID],0),2)</f>
        <v>-</v>
      </c>
      <c r="Q68">
        <f>INDEX(allsections[[S]:[Order]],MATCH(PIs[[#This Row],[SGUID]],allsections[SGUID],0),3)</f>
        <v>1</v>
      </c>
      <c r="R68" t="s">
        <v>50</v>
      </c>
      <c r="S68" t="str">
        <f>INDEX(allsections[[S]:[Order]],MATCH(PIs[[#This Row],[SSGUID]],allsections[SGUID],0),1)</f>
        <v>-</v>
      </c>
      <c r="T68" t="str">
        <f>INDEX(allsections[[S]:[Order]],MATCH(PIs[[#This Row],[SSGUID]],allsections[SGUID],0),2)</f>
        <v>-</v>
      </c>
      <c r="U68" t="str">
        <f>INDEX(#REF!,MATCH(PIs[[#This Row],[GUID]],#REF!,0),2)</f>
        <v>4Avk7C7MmAoFg744HYI5OO</v>
      </c>
      <c r="V68" t="b">
        <v>0</v>
      </c>
      <c r="X68" t="s">
        <v>51</v>
      </c>
    </row>
  </sheetData>
  <phoneticPr fontId="1" type="noConversion"/>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1FB77-D10E-4090-AA6C-D7A5B76CD299}">
  <dimension ref="A1:AC341"/>
  <sheetViews>
    <sheetView workbookViewId="0">
      <selection activeCell="B6" sqref="B6"/>
    </sheetView>
  </sheetViews>
  <sheetFormatPr baseColWidth="10" defaultColWidth="8.7265625" defaultRowHeight="14.5"/>
  <cols>
    <col min="6" max="6" width="12.81640625" customWidth="1"/>
    <col min="11" max="11" width="9" customWidth="1"/>
    <col min="16" max="16" width="13.7265625" customWidth="1"/>
    <col min="17" max="17" width="16.7265625" customWidth="1"/>
    <col min="29" max="29" width="28.7265625" bestFit="1" customWidth="1"/>
  </cols>
  <sheetData>
    <row r="1" spans="1:29" ht="14.9" customHeight="1">
      <c r="A1" s="76" t="s">
        <v>398</v>
      </c>
      <c r="B1" s="76"/>
      <c r="C1" s="76"/>
      <c r="D1" s="76"/>
      <c r="F1" s="76" t="s">
        <v>399</v>
      </c>
      <c r="G1" s="76"/>
      <c r="H1" s="76"/>
      <c r="I1" s="76"/>
      <c r="K1" s="76" t="s">
        <v>400</v>
      </c>
      <c r="L1" s="76"/>
      <c r="M1" s="76"/>
      <c r="N1" s="76"/>
      <c r="P1" s="76" t="s">
        <v>401</v>
      </c>
      <c r="Q1" s="76"/>
      <c r="R1" s="76"/>
      <c r="S1" s="76"/>
      <c r="T1" s="76"/>
      <c r="U1" s="76"/>
      <c r="V1" s="76"/>
    </row>
    <row r="2" spans="1:29">
      <c r="A2" t="s">
        <v>32</v>
      </c>
      <c r="B2" t="s">
        <v>33</v>
      </c>
      <c r="C2" t="s">
        <v>34</v>
      </c>
      <c r="D2" t="s">
        <v>35</v>
      </c>
      <c r="F2" t="s">
        <v>32</v>
      </c>
      <c r="G2" t="s">
        <v>33</v>
      </c>
      <c r="H2" t="s">
        <v>34</v>
      </c>
      <c r="I2" t="s">
        <v>35</v>
      </c>
      <c r="K2" t="s">
        <v>36</v>
      </c>
      <c r="L2" t="s">
        <v>37</v>
      </c>
      <c r="M2" t="s">
        <v>38</v>
      </c>
      <c r="N2" t="s">
        <v>35</v>
      </c>
      <c r="P2" t="s">
        <v>402</v>
      </c>
      <c r="Q2" t="s">
        <v>403</v>
      </c>
      <c r="R2" t="s">
        <v>404</v>
      </c>
      <c r="S2" t="s">
        <v>405</v>
      </c>
      <c r="T2" t="s">
        <v>406</v>
      </c>
      <c r="U2" t="s">
        <v>19</v>
      </c>
      <c r="V2" t="s">
        <v>407</v>
      </c>
      <c r="X2" t="s">
        <v>402</v>
      </c>
      <c r="Y2" t="s">
        <v>403</v>
      </c>
      <c r="Z2" t="s">
        <v>404</v>
      </c>
      <c r="AA2" t="s">
        <v>405</v>
      </c>
      <c r="AB2" t="s">
        <v>406</v>
      </c>
      <c r="AC2" t="s">
        <v>19</v>
      </c>
    </row>
    <row r="3" spans="1:29" ht="43.5">
      <c r="A3" t="s">
        <v>408</v>
      </c>
      <c r="B3" s="24" t="s">
        <v>409</v>
      </c>
      <c r="C3" s="24" t="s">
        <v>51</v>
      </c>
      <c r="D3">
        <v>1</v>
      </c>
      <c r="F3" t="s">
        <v>379</v>
      </c>
      <c r="G3" t="str">
        <f>INDEX(allsections[[S]:[Order]],MATCH(unique_sections[[#This Row],[SGUID]],allsections[SGUID],0),1)</f>
        <v>GENERAL</v>
      </c>
      <c r="H3" t="str">
        <f>INDEX(allsections[[S]:[Order]],MATCH(unique_sections[[#This Row],[SGUID]],allsections[SGUID],0),2)</f>
        <v>-</v>
      </c>
      <c r="I3">
        <f>INDEX(allsections[[S]:[Order]],MATCH(unique_sections[[#This Row],[SGUID]],allsections[SGUID],0),3)</f>
        <v>1</v>
      </c>
      <c r="K3" t="s">
        <v>50</v>
      </c>
      <c r="L3" t="str">
        <f>INDEX(allsections[[S]:[Order]],MATCH(unique_sub[[#This Row],[SSGUID]],allsections[SGUID],0),1)</f>
        <v>-</v>
      </c>
      <c r="M3" t="str">
        <f>INDEX(allsections[[S]:[Order]],MATCH(unique_sub[[#This Row],[SSGUID]],allsections[SGUID],0),2)</f>
        <v>-</v>
      </c>
      <c r="N3">
        <f>INDEX(allsections[[S]:[Order]],MATCH(unique_sub[[#This Row],[SSGUID]],allsections[SGUID],0),3)</f>
        <v>0</v>
      </c>
      <c r="P3" t="s">
        <v>49</v>
      </c>
      <c r="Q3" t="s">
        <v>50</v>
      </c>
      <c r="R3" s="18" t="str">
        <f t="shared" ref="R3:R16" si="0">P3&amp;Q3</f>
        <v>7M8kd0W9wjpA8V5QSHHaVd5TvyR0UgB0EOmnMkFaZftX</v>
      </c>
      <c r="S3" s="18">
        <f>INDEX(allsections[[S]:[Order]],MATCH(P3,allsections[SGUID],0),3)</f>
        <v>4</v>
      </c>
      <c r="T3" s="18">
        <f>INDEX(allsections[[S]:[Order]],MATCH(Q3,allsections[SGUID],0),3)</f>
        <v>0</v>
      </c>
      <c r="V3" t="e">
        <f>COUNTIF(#REF!,sectionsubsection[[#This Row],[Title]])</f>
        <v>#REF!</v>
      </c>
      <c r="Z3" s="18" t="s">
        <v>410</v>
      </c>
      <c r="AA3" s="18" t="e">
        <f>INDEX(allsections[[S]:[Order]],MATCH(X3,allsections[SGUID],0),3)</f>
        <v>#N/A</v>
      </c>
      <c r="AB3" s="18" t="e">
        <f>INDEX(allsections[[S]:[Order]],MATCH(Y3,allsections[SGUID],0),3)</f>
        <v>#N/A</v>
      </c>
      <c r="AC3" t="s">
        <v>411</v>
      </c>
    </row>
    <row r="4" spans="1:29" ht="409.5">
      <c r="A4" t="s">
        <v>412</v>
      </c>
      <c r="B4" s="24" t="s">
        <v>413</v>
      </c>
      <c r="C4" s="24" t="s">
        <v>414</v>
      </c>
      <c r="D4">
        <v>1</v>
      </c>
      <c r="F4" t="s">
        <v>95</v>
      </c>
      <c r="G4" t="str">
        <f>INDEX(allsections[[S]:[Order]],MATCH(unique_sections[[#This Row],[SGUID]],allsections[SGUID],0),1)</f>
        <v>RIGHT OF ASSOCIATION AND REPRESENTATION</v>
      </c>
      <c r="H4" t="str">
        <f>INDEX(allsections[[S]:[Order]],MATCH(unique_sections[[#This Row],[SGUID]],allsections[SGUID],0),2)</f>
        <v>-</v>
      </c>
      <c r="I4">
        <f>INDEX(allsections[[S]:[Order]],MATCH(unique_sections[[#This Row],[SGUID]],allsections[SGUID],0),3)</f>
        <v>2</v>
      </c>
      <c r="P4" t="s">
        <v>63</v>
      </c>
      <c r="Q4" t="s">
        <v>50</v>
      </c>
      <c r="R4" s="18" t="str">
        <f t="shared" si="0"/>
        <v>6fz1ZcgpxCeEz3mRGrevNc5TvyR0UgB0EOmnMkFaZftX</v>
      </c>
      <c r="S4" s="18">
        <f>INDEX(allsections[[S]:[Order]],MATCH(P4,allsections[SGUID],0),3)</f>
        <v>5</v>
      </c>
      <c r="T4" s="18">
        <f>INDEX(allsections[[S]:[Order]],MATCH(Q4,allsections[SGUID],0),3)</f>
        <v>0</v>
      </c>
      <c r="V4" t="e">
        <f>COUNTIF(#REF!,sectionsubsection[[#This Row],[Title]])</f>
        <v>#REF!</v>
      </c>
      <c r="Z4" s="25" t="s">
        <v>415</v>
      </c>
      <c r="AA4" s="25" t="e">
        <f>INDEX(allsections[[S]:[Order]],MATCH(X4,allsections[SGUID],0),3)</f>
        <v>#N/A</v>
      </c>
      <c r="AB4" s="25" t="e">
        <f>INDEX(allsections[[S]:[Order]],MATCH(Y4,allsections[SGUID],0),3)</f>
        <v>#N/A</v>
      </c>
      <c r="AC4" t="s">
        <v>416</v>
      </c>
    </row>
    <row r="5" spans="1:29" ht="72.5">
      <c r="A5" t="s">
        <v>417</v>
      </c>
      <c r="B5" s="24" t="s">
        <v>418</v>
      </c>
      <c r="C5" s="24"/>
      <c r="D5">
        <v>1</v>
      </c>
      <c r="F5" t="s">
        <v>349</v>
      </c>
      <c r="G5" t="str">
        <f>INDEX(allsections[[S]:[Order]],MATCH(unique_sections[[#This Row],[SGUID]],allsections[SGUID],0),1)</f>
        <v>GRASP WORKER REPRESENTATION</v>
      </c>
      <c r="H5" t="str">
        <f>INDEX(allsections[[S]:[Order]],MATCH(unique_sections[[#This Row],[SGUID]],allsections[SGUID],0),2)</f>
        <v>-</v>
      </c>
      <c r="I5">
        <f>INDEX(allsections[[S]:[Order]],MATCH(unique_sections[[#This Row],[SGUID]],allsections[SGUID],0),3)</f>
        <v>3</v>
      </c>
      <c r="P5" t="s">
        <v>69</v>
      </c>
      <c r="Q5" t="s">
        <v>50</v>
      </c>
      <c r="R5" s="18" t="str">
        <f t="shared" si="0"/>
        <v>3Ff44zJMwGkTtn6xQrauV05TvyR0UgB0EOmnMkFaZftX</v>
      </c>
      <c r="S5" s="18">
        <f>INDEX(allsections[[S]:[Order]],MATCH(P5,allsections[SGUID],0),3)</f>
        <v>10</v>
      </c>
      <c r="T5" s="18">
        <f>INDEX(allsections[[S]:[Order]],MATCH(Q5,allsections[SGUID],0),3)</f>
        <v>0</v>
      </c>
      <c r="V5" t="e">
        <f>COUNTIF(#REF!,sectionsubsection[[#This Row],[Title]])</f>
        <v>#REF!</v>
      </c>
      <c r="Z5" s="25" t="s">
        <v>419</v>
      </c>
      <c r="AA5" s="25" t="e">
        <f>INDEX(allsections[[S]:[Order]],MATCH(X5,allsections[SGUID],0),3)</f>
        <v>#N/A</v>
      </c>
      <c r="AB5" s="25" t="e">
        <f>INDEX(allsections[[S]:[Order]],MATCH(Y5,allsections[SGUID],0),3)</f>
        <v>#N/A</v>
      </c>
      <c r="AC5" t="s">
        <v>420</v>
      </c>
    </row>
    <row r="6" spans="1:29">
      <c r="A6" t="s">
        <v>379</v>
      </c>
      <c r="B6" s="24" t="s">
        <v>421</v>
      </c>
      <c r="C6" s="24" t="s">
        <v>51</v>
      </c>
      <c r="D6">
        <v>1</v>
      </c>
      <c r="F6" t="s">
        <v>49</v>
      </c>
      <c r="G6" t="str">
        <f>INDEX(allsections[[S]:[Order]],MATCH(unique_sections[[#This Row],[SGUID]],allsections[SGUID],0),1)</f>
        <v>COMPLAINT PROCESS</v>
      </c>
      <c r="H6" t="str">
        <f>INDEX(allsections[[S]:[Order]],MATCH(unique_sections[[#This Row],[SGUID]],allsections[SGUID],0),2)</f>
        <v>-</v>
      </c>
      <c r="I6">
        <f>INDEX(allsections[[S]:[Order]],MATCH(unique_sections[[#This Row],[SGUID]],allsections[SGUID],0),3)</f>
        <v>4</v>
      </c>
      <c r="P6" t="s">
        <v>95</v>
      </c>
      <c r="Q6" t="s">
        <v>50</v>
      </c>
      <c r="R6" s="18" t="str">
        <f t="shared" si="0"/>
        <v>1o8mD6EnK5wQwCEJoONfYj5TvyR0UgB0EOmnMkFaZftX</v>
      </c>
      <c r="S6" s="18">
        <f>INDEX(allsections[[S]:[Order]],MATCH(P6,allsections[SGUID],0),3)</f>
        <v>2</v>
      </c>
      <c r="T6" s="18">
        <f>INDEX(allsections[[S]:[Order]],MATCH(Q6,allsections[SGUID],0),3)</f>
        <v>0</v>
      </c>
      <c r="V6" t="e">
        <f>COUNTIF(#REF!,sectionsubsection[[#This Row],[Title]])</f>
        <v>#REF!</v>
      </c>
      <c r="Z6" s="25" t="s">
        <v>422</v>
      </c>
      <c r="AA6" s="25" t="e">
        <f>INDEX(allsections[[S]:[Order]],MATCH(X6,allsections[SGUID],0),3)</f>
        <v>#N/A</v>
      </c>
      <c r="AB6" s="25" t="e">
        <f>INDEX(allsections[[S]:[Order]],MATCH(Y6,allsections[SGUID],0),3)</f>
        <v>#N/A</v>
      </c>
      <c r="AC6" t="s">
        <v>423</v>
      </c>
    </row>
    <row r="7" spans="1:29" ht="72.5">
      <c r="A7" t="s">
        <v>424</v>
      </c>
      <c r="B7" s="24" t="s">
        <v>425</v>
      </c>
      <c r="C7" s="24" t="s">
        <v>51</v>
      </c>
      <c r="D7">
        <v>1</v>
      </c>
      <c r="F7" t="s">
        <v>63</v>
      </c>
      <c r="G7" t="str">
        <f>INDEX(allsections[[S]:[Order]],MATCH(unique_sections[[#This Row],[SGUID]],allsections[SGUID],0),1)</f>
        <v>PRODUCER’S HUMAN RIGHTS POLICIES</v>
      </c>
      <c r="H7" t="str">
        <f>INDEX(allsections[[S]:[Order]],MATCH(unique_sections[[#This Row],[SGUID]],allsections[SGUID],0),2)</f>
        <v>-</v>
      </c>
      <c r="I7">
        <f>INDEX(allsections[[S]:[Order]],MATCH(unique_sections[[#This Row],[SGUID]],allsections[SGUID],0),3)</f>
        <v>5</v>
      </c>
      <c r="P7" t="s">
        <v>111</v>
      </c>
      <c r="Q7" t="s">
        <v>50</v>
      </c>
      <c r="R7" s="18" t="str">
        <f t="shared" si="0"/>
        <v>5QcqRKjyugITtX9F5mWxJx5TvyR0UgB0EOmnMkFaZftX</v>
      </c>
      <c r="S7" s="18">
        <f>INDEX(allsections[[S]:[Order]],MATCH(P7,allsections[SGUID],0),3)</f>
        <v>14</v>
      </c>
      <c r="T7" s="18">
        <f>INDEX(allsections[[S]:[Order]],MATCH(Q7,allsections[SGUID],0),3)</f>
        <v>0</v>
      </c>
      <c r="V7" t="e">
        <f>COUNTIF(#REF!,sectionsubsection[[#This Row],[Title]])</f>
        <v>#REF!</v>
      </c>
      <c r="Z7" s="25" t="s">
        <v>426</v>
      </c>
      <c r="AA7" s="25" t="e">
        <f>INDEX(allsections[[S]:[Order]],MATCH(X7,allsections[SGUID],0),3)</f>
        <v>#N/A</v>
      </c>
      <c r="AB7" s="25" t="e">
        <f>INDEX(allsections[[S]:[Order]],MATCH(Y7,allsections[SGUID],0),3)</f>
        <v>#N/A</v>
      </c>
      <c r="AC7" t="s">
        <v>427</v>
      </c>
    </row>
    <row r="8" spans="1:29" ht="409.5">
      <c r="A8" t="s">
        <v>428</v>
      </c>
      <c r="B8" s="24" t="s">
        <v>429</v>
      </c>
      <c r="C8" s="24" t="s">
        <v>430</v>
      </c>
      <c r="D8">
        <v>1</v>
      </c>
      <c r="F8" t="s">
        <v>303</v>
      </c>
      <c r="G8" t="str">
        <f>INDEX(allsections[[S]:[Order]],MATCH(unique_sections[[#This Row],[SGUID]],allsections[SGUID],0),1)</f>
        <v>ACCESS TO LABOR REGULATION INFORMATION</v>
      </c>
      <c r="H8" t="str">
        <f>INDEX(allsections[[S]:[Order]],MATCH(unique_sections[[#This Row],[SGUID]],allsections[SGUID],0),2)</f>
        <v>-</v>
      </c>
      <c r="I8">
        <f>INDEX(allsections[[S]:[Order]],MATCH(unique_sections[[#This Row],[SGUID]],allsections[SGUID],0),3)</f>
        <v>6</v>
      </c>
      <c r="P8" t="s">
        <v>127</v>
      </c>
      <c r="Q8" t="s">
        <v>50</v>
      </c>
      <c r="R8" s="18" t="str">
        <f t="shared" si="0"/>
        <v>3REBipJjMBilm8fOUb7AAk5TvyR0UgB0EOmnMkFaZftX</v>
      </c>
      <c r="S8" s="18">
        <f>INDEX(allsections[[S]:[Order]],MATCH(P8,allsections[SGUID],0),3)</f>
        <v>13</v>
      </c>
      <c r="T8" s="18">
        <f>INDEX(allsections[[S]:[Order]],MATCH(Q8,allsections[SGUID],0),3)</f>
        <v>0</v>
      </c>
      <c r="V8" t="e">
        <f>COUNTIF(#REF!,sectionsubsection[[#This Row],[Title]])</f>
        <v>#REF!</v>
      </c>
      <c r="Z8" s="25" t="s">
        <v>431</v>
      </c>
      <c r="AA8" s="25" t="e">
        <f>INDEX(allsections[[S]:[Order]],MATCH(X8,allsections[SGUID],0),3)</f>
        <v>#N/A</v>
      </c>
      <c r="AB8" s="25" t="e">
        <f>INDEX(allsections[[S]:[Order]],MATCH(Y8,allsections[SGUID],0),3)</f>
        <v>#N/A</v>
      </c>
      <c r="AC8" t="s">
        <v>432</v>
      </c>
    </row>
    <row r="9" spans="1:29" ht="72.5">
      <c r="A9" t="s">
        <v>433</v>
      </c>
      <c r="B9" s="24" t="s">
        <v>434</v>
      </c>
      <c r="C9" s="24" t="s">
        <v>51</v>
      </c>
      <c r="D9">
        <v>1</v>
      </c>
      <c r="F9" t="s">
        <v>257</v>
      </c>
      <c r="G9" t="str">
        <f>INDEX(allsections[[S]:[Order]],MATCH(unique_sections[[#This Row],[SGUID]],allsections[SGUID],0),1)</f>
        <v>TERMS OF EMPLOYMENT DOCUMENTS AND FORCED LABOR INDICATORS</v>
      </c>
      <c r="H9" t="str">
        <f>INDEX(allsections[[S]:[Order]],MATCH(unique_sections[[#This Row],[SGUID]],allsections[SGUID],0),2)</f>
        <v>-</v>
      </c>
      <c r="I9">
        <f>INDEX(allsections[[S]:[Order]],MATCH(unique_sections[[#This Row],[SGUID]],allsections[SGUID],0),3)</f>
        <v>7</v>
      </c>
      <c r="P9" t="s">
        <v>168</v>
      </c>
      <c r="Q9" t="s">
        <v>50</v>
      </c>
      <c r="R9" s="18" t="str">
        <f t="shared" si="0"/>
        <v>3J24Glrer1437lwsauUMDz5TvyR0UgB0EOmnMkFaZftX</v>
      </c>
      <c r="S9" s="18">
        <f>INDEX(allsections[[S]:[Order]],MATCH(P9,allsections[SGUID],0),3)</f>
        <v>12</v>
      </c>
      <c r="T9" s="18">
        <f>INDEX(allsections[[S]:[Order]],MATCH(Q9,allsections[SGUID],0),3)</f>
        <v>0</v>
      </c>
      <c r="V9" t="e">
        <f>COUNTIF(#REF!,sectionsubsection[[#This Row],[Title]])</f>
        <v>#REF!</v>
      </c>
      <c r="Z9" s="25" t="s">
        <v>435</v>
      </c>
      <c r="AA9" s="25" t="e">
        <f>INDEX(allsections[[S]:[Order]],MATCH(X9,allsections[SGUID],0),3)</f>
        <v>#N/A</v>
      </c>
      <c r="AB9" s="25" t="e">
        <f>INDEX(allsections[[S]:[Order]],MATCH(Y9,allsections[SGUID],0),3)</f>
        <v>#N/A</v>
      </c>
      <c r="AC9" t="s">
        <v>436</v>
      </c>
    </row>
    <row r="10" spans="1:29" ht="43.5">
      <c r="A10" t="s">
        <v>437</v>
      </c>
      <c r="B10" s="24" t="s">
        <v>438</v>
      </c>
      <c r="C10" s="24" t="s">
        <v>51</v>
      </c>
      <c r="D10">
        <v>1</v>
      </c>
      <c r="F10" t="s">
        <v>241</v>
      </c>
      <c r="G10" t="str">
        <f>INDEX(allsections[[S]:[Order]],MATCH(unique_sections[[#This Row],[SGUID]],allsections[SGUID],0),1)</f>
        <v>PAYMENTS</v>
      </c>
      <c r="H10" t="str">
        <f>INDEX(allsections[[S]:[Order]],MATCH(unique_sections[[#This Row],[SGUID]],allsections[SGUID],0),2)</f>
        <v>-</v>
      </c>
      <c r="I10">
        <f>INDEX(allsections[[S]:[Order]],MATCH(unique_sections[[#This Row],[SGUID]],allsections[SGUID],0),3)</f>
        <v>8</v>
      </c>
      <c r="P10" t="s">
        <v>194</v>
      </c>
      <c r="Q10" t="s">
        <v>50</v>
      </c>
      <c r="R10" s="18" t="str">
        <f t="shared" si="0"/>
        <v>LIlGAXC7dgnKPjxv0CHy95TvyR0UgB0EOmnMkFaZftX</v>
      </c>
      <c r="S10" s="18">
        <f>INDEX(allsections[[S]:[Order]],MATCH(P10,allsections[SGUID],0),3)</f>
        <v>11</v>
      </c>
      <c r="T10" s="18">
        <f>INDEX(allsections[[S]:[Order]],MATCH(Q10,allsections[SGUID],0),3)</f>
        <v>0</v>
      </c>
      <c r="V10" t="e">
        <f>COUNTIF(#REF!,sectionsubsection[[#This Row],[Title]])</f>
        <v>#REF!</v>
      </c>
      <c r="Z10" s="25" t="s">
        <v>439</v>
      </c>
      <c r="AA10" s="25" t="e">
        <f>INDEX(allsections[[S]:[Order]],MATCH(X10,allsections[SGUID],0),3)</f>
        <v>#N/A</v>
      </c>
      <c r="AB10" s="25" t="e">
        <f>INDEX(allsections[[S]:[Order]],MATCH(Y10,allsections[SGUID],0),3)</f>
        <v>#N/A</v>
      </c>
      <c r="AC10" t="s">
        <v>440</v>
      </c>
    </row>
    <row r="11" spans="1:29" ht="87">
      <c r="A11" t="s">
        <v>441</v>
      </c>
      <c r="B11" s="24" t="s">
        <v>442</v>
      </c>
      <c r="C11" s="24"/>
      <c r="D11">
        <v>2</v>
      </c>
      <c r="F11" t="s">
        <v>220</v>
      </c>
      <c r="G11" t="str">
        <f>INDEX(allsections[[S]:[Order]],MATCH(unique_sections[[#This Row],[SGUID]],allsections[SGUID],0),1)</f>
        <v>WAGES</v>
      </c>
      <c r="H11" t="str">
        <f>INDEX(allsections[[S]:[Order]],MATCH(unique_sections[[#This Row],[SGUID]],allsections[SGUID],0),2)</f>
        <v>-</v>
      </c>
      <c r="I11">
        <f>INDEX(allsections[[S]:[Order]],MATCH(unique_sections[[#This Row],[SGUID]],allsections[SGUID],0),3)</f>
        <v>9</v>
      </c>
      <c r="P11" t="s">
        <v>220</v>
      </c>
      <c r="Q11" t="s">
        <v>50</v>
      </c>
      <c r="R11" s="18" t="str">
        <f t="shared" si="0"/>
        <v>7w9H6anypUchjmMOZrr9fi5TvyR0UgB0EOmnMkFaZftX</v>
      </c>
      <c r="S11" s="18">
        <f>INDEX(allsections[[S]:[Order]],MATCH(P11,allsections[SGUID],0),3)</f>
        <v>9</v>
      </c>
      <c r="T11" s="18">
        <f>INDEX(allsections[[S]:[Order]],MATCH(Q11,allsections[SGUID],0),3)</f>
        <v>0</v>
      </c>
      <c r="V11" t="e">
        <f>COUNTIF(#REF!,sectionsubsection[[#This Row],[Title]])</f>
        <v>#REF!</v>
      </c>
      <c r="Z11" s="25" t="s">
        <v>443</v>
      </c>
      <c r="AA11" s="25" t="e">
        <f>INDEX(allsections[[S]:[Order]],MATCH(X11,allsections[SGUID],0),3)</f>
        <v>#N/A</v>
      </c>
      <c r="AB11" s="25" t="e">
        <f>INDEX(allsections[[S]:[Order]],MATCH(Y11,allsections[SGUID],0),3)</f>
        <v>#N/A</v>
      </c>
      <c r="AC11" t="s">
        <v>444</v>
      </c>
    </row>
    <row r="12" spans="1:29" ht="87">
      <c r="A12" t="s">
        <v>95</v>
      </c>
      <c r="B12" s="24" t="s">
        <v>445</v>
      </c>
      <c r="C12" s="24" t="s">
        <v>51</v>
      </c>
      <c r="D12">
        <v>2</v>
      </c>
      <c r="F12" t="s">
        <v>69</v>
      </c>
      <c r="G12" t="str">
        <f>INDEX(allsections[[S]:[Order]],MATCH(unique_sections[[#This Row],[SGUID]],allsections[SGUID],0),1)</f>
        <v>WORKING AGE, CHILD LABOR, AND YOUNG WORKERS</v>
      </c>
      <c r="H12" t="str">
        <f>INDEX(allsections[[S]:[Order]],MATCH(unique_sections[[#This Row],[SGUID]],allsections[SGUID],0),2)</f>
        <v>-</v>
      </c>
      <c r="I12">
        <f>INDEX(allsections[[S]:[Order]],MATCH(unique_sections[[#This Row],[SGUID]],allsections[SGUID],0),3)</f>
        <v>10</v>
      </c>
      <c r="P12" t="s">
        <v>241</v>
      </c>
      <c r="Q12" t="s">
        <v>50</v>
      </c>
      <c r="R12" s="18" t="str">
        <f t="shared" si="0"/>
        <v>bxrVXJ4xWVl7PtHasGENb5TvyR0UgB0EOmnMkFaZftX</v>
      </c>
      <c r="S12" s="18">
        <f>INDEX(allsections[[S]:[Order]],MATCH(P12,allsections[SGUID],0),3)</f>
        <v>8</v>
      </c>
      <c r="T12" s="18">
        <f>INDEX(allsections[[S]:[Order]],MATCH(Q12,allsections[SGUID],0),3)</f>
        <v>0</v>
      </c>
      <c r="V12" t="e">
        <f>COUNTIF(#REF!,sectionsubsection[[#This Row],[Title]])</f>
        <v>#REF!</v>
      </c>
      <c r="Z12" s="25" t="s">
        <v>446</v>
      </c>
      <c r="AA12" s="25" t="e">
        <f>INDEX(allsections[[S]:[Order]],MATCH(X12,allsections[SGUID],0),3)</f>
        <v>#N/A</v>
      </c>
      <c r="AB12" s="25" t="e">
        <f>INDEX(allsections[[S]:[Order]],MATCH(Y12,allsections[SGUID],0),3)</f>
        <v>#N/A</v>
      </c>
      <c r="AC12" t="s">
        <v>447</v>
      </c>
    </row>
    <row r="13" spans="1:29" ht="87">
      <c r="A13" t="s">
        <v>448</v>
      </c>
      <c r="B13" s="24" t="s">
        <v>449</v>
      </c>
      <c r="C13" s="24" t="s">
        <v>51</v>
      </c>
      <c r="D13">
        <v>2</v>
      </c>
      <c r="F13" t="s">
        <v>194</v>
      </c>
      <c r="G13" t="str">
        <f>INDEX(allsections[[S]:[Order]],MATCH(unique_sections[[#This Row],[SGUID]],allsections[SGUID],0),1)</f>
        <v>COMPULSORY SCHOOL AGE AND SCHOOL ACCESS</v>
      </c>
      <c r="H13" t="str">
        <f>INDEX(allsections[[S]:[Order]],MATCH(unique_sections[[#This Row],[SGUID]],allsections[SGUID],0),2)</f>
        <v>-</v>
      </c>
      <c r="I13">
        <f>INDEX(allsections[[S]:[Order]],MATCH(unique_sections[[#This Row],[SGUID]],allsections[SGUID],0),3)</f>
        <v>11</v>
      </c>
      <c r="P13" t="s">
        <v>257</v>
      </c>
      <c r="Q13" t="s">
        <v>50</v>
      </c>
      <c r="R13" s="18" t="str">
        <f t="shared" si="0"/>
        <v>19R27icHjrePmOqhbMVB4F5TvyR0UgB0EOmnMkFaZftX</v>
      </c>
      <c r="S13" s="18">
        <f>INDEX(allsections[[S]:[Order]],MATCH(P13,allsections[SGUID],0),3)</f>
        <v>7</v>
      </c>
      <c r="T13" s="18">
        <f>INDEX(allsections[[S]:[Order]],MATCH(Q13,allsections[SGUID],0),3)</f>
        <v>0</v>
      </c>
      <c r="V13" t="e">
        <f>COUNTIF(#REF!,sectionsubsection[[#This Row],[Title]])</f>
        <v>#REF!</v>
      </c>
      <c r="Z13" s="25" t="s">
        <v>450</v>
      </c>
      <c r="AA13" s="25" t="e">
        <f>INDEX(allsections[[S]:[Order]],MATCH(X13,allsections[SGUID],0),3)</f>
        <v>#N/A</v>
      </c>
      <c r="AB13" s="25" t="e">
        <f>INDEX(allsections[[S]:[Order]],MATCH(Y13,allsections[SGUID],0),3)</f>
        <v>#N/A</v>
      </c>
      <c r="AC13" t="s">
        <v>451</v>
      </c>
    </row>
    <row r="14" spans="1:29" ht="87">
      <c r="A14" t="s">
        <v>452</v>
      </c>
      <c r="B14" s="24" t="s">
        <v>453</v>
      </c>
      <c r="C14" s="24" t="s">
        <v>51</v>
      </c>
      <c r="D14">
        <v>2</v>
      </c>
      <c r="F14" t="s">
        <v>168</v>
      </c>
      <c r="G14" t="str">
        <f>INDEX(allsections[[S]:[Order]],MATCH(unique_sections[[#This Row],[SGUID]],allsections[SGUID],0),1)</f>
        <v>TIME RECORDING SYSTEMS</v>
      </c>
      <c r="H14" t="str">
        <f>INDEX(allsections[[S]:[Order]],MATCH(unique_sections[[#This Row],[SGUID]],allsections[SGUID],0),2)</f>
        <v>-</v>
      </c>
      <c r="I14">
        <f>INDEX(allsections[[S]:[Order]],MATCH(unique_sections[[#This Row],[SGUID]],allsections[SGUID],0),3)</f>
        <v>12</v>
      </c>
      <c r="P14" t="s">
        <v>303</v>
      </c>
      <c r="Q14" t="s">
        <v>50</v>
      </c>
      <c r="R14" s="18" t="str">
        <f t="shared" si="0"/>
        <v>seSMMRr8dVZQE1tIIM2oM5TvyR0UgB0EOmnMkFaZftX</v>
      </c>
      <c r="S14" s="18">
        <f>INDEX(allsections[[S]:[Order]],MATCH(P14,allsections[SGUID],0),3)</f>
        <v>6</v>
      </c>
      <c r="T14" s="18">
        <f>INDEX(allsections[[S]:[Order]],MATCH(Q14,allsections[SGUID],0),3)</f>
        <v>0</v>
      </c>
      <c r="V14" t="e">
        <f>COUNTIF(#REF!,sectionsubsection[[#This Row],[Title]])</f>
        <v>#REF!</v>
      </c>
      <c r="Z14" s="25" t="s">
        <v>454</v>
      </c>
      <c r="AA14" s="25" t="e">
        <f>INDEX(allsections[[S]:[Order]],MATCH(X14,allsections[SGUID],0),3)</f>
        <v>#N/A</v>
      </c>
      <c r="AB14" s="25" t="e">
        <f>INDEX(allsections[[S]:[Order]],MATCH(Y14,allsections[SGUID],0),3)</f>
        <v>#N/A</v>
      </c>
      <c r="AC14" t="s">
        <v>455</v>
      </c>
    </row>
    <row r="15" spans="1:29" ht="72.5">
      <c r="A15" t="s">
        <v>456</v>
      </c>
      <c r="B15" s="24" t="s">
        <v>457</v>
      </c>
      <c r="C15" s="24" t="s">
        <v>51</v>
      </c>
      <c r="D15">
        <v>2</v>
      </c>
      <c r="F15" t="s">
        <v>127</v>
      </c>
      <c r="G15" t="str">
        <f>INDEX(allsections[[S]:[Order]],MATCH(unique_sections[[#This Row],[SGUID]],allsections[SGUID],0),1)</f>
        <v>WORKING HOURS</v>
      </c>
      <c r="H15" t="str">
        <f>INDEX(allsections[[S]:[Order]],MATCH(unique_sections[[#This Row],[SGUID]],allsections[SGUID],0),2)</f>
        <v>-</v>
      </c>
      <c r="I15">
        <f>INDEX(allsections[[S]:[Order]],MATCH(unique_sections[[#This Row],[SGUID]],allsections[SGUID],0),3)</f>
        <v>13</v>
      </c>
      <c r="P15" t="s">
        <v>349</v>
      </c>
      <c r="Q15" t="s">
        <v>50</v>
      </c>
      <c r="R15" s="18" t="str">
        <f t="shared" si="0"/>
        <v>hQNd2uxITz3h9L5NA0Esq5TvyR0UgB0EOmnMkFaZftX</v>
      </c>
      <c r="S15" s="18">
        <f>INDEX(allsections[[S]:[Order]],MATCH(P15,allsections[SGUID],0),3)</f>
        <v>3</v>
      </c>
      <c r="T15" s="18">
        <f>INDEX(allsections[[S]:[Order]],MATCH(Q15,allsections[SGUID],0),3)</f>
        <v>0</v>
      </c>
      <c r="V15" t="e">
        <f>COUNTIF(#REF!,sectionsubsection[[#This Row],[Title]])</f>
        <v>#REF!</v>
      </c>
      <c r="Z15" s="25" t="s">
        <v>458</v>
      </c>
      <c r="AA15" s="25" t="e">
        <f>INDEX(allsections[[S]:[Order]],MATCH(X15,allsections[SGUID],0),3)</f>
        <v>#N/A</v>
      </c>
      <c r="AB15" s="25" t="e">
        <f>INDEX(allsections[[S]:[Order]],MATCH(Y15,allsections[SGUID],0),3)</f>
        <v>#N/A</v>
      </c>
      <c r="AC15" t="s">
        <v>459</v>
      </c>
    </row>
    <row r="16" spans="1:29" ht="43.5">
      <c r="A16" t="s">
        <v>460</v>
      </c>
      <c r="B16" s="24" t="s">
        <v>461</v>
      </c>
      <c r="C16" s="24" t="s">
        <v>51</v>
      </c>
      <c r="D16">
        <v>2</v>
      </c>
      <c r="F16" t="s">
        <v>111</v>
      </c>
      <c r="G16" t="str">
        <f>INDEX(allsections[[S]:[Order]],MATCH(unique_sections[[#This Row],[SGUID]],allsections[SGUID],0),1)</f>
        <v>DISCIPLINARY PROCEDURES</v>
      </c>
      <c r="H16" t="str">
        <f>INDEX(allsections[[S]:[Order]],MATCH(unique_sections[[#This Row],[SGUID]],allsections[SGUID],0),2)</f>
        <v>-</v>
      </c>
      <c r="I16">
        <f>INDEX(allsections[[S]:[Order]],MATCH(unique_sections[[#This Row],[SGUID]],allsections[SGUID],0),3)</f>
        <v>14</v>
      </c>
      <c r="P16" t="s">
        <v>379</v>
      </c>
      <c r="Q16" t="s">
        <v>50</v>
      </c>
      <c r="R16" s="18" t="str">
        <f t="shared" si="0"/>
        <v>538rGD6MQerNMNSCfcYCp75TvyR0UgB0EOmnMkFaZftX</v>
      </c>
      <c r="S16" s="18">
        <f>INDEX(allsections[[S]:[Order]],MATCH(P16,allsections[SGUID],0),3)</f>
        <v>1</v>
      </c>
      <c r="T16" s="18">
        <f>INDEX(allsections[[S]:[Order]],MATCH(Q16,allsections[SGUID],0),3)</f>
        <v>0</v>
      </c>
      <c r="V16" t="e">
        <f>COUNTIF(#REF!,sectionsubsection[[#This Row],[Title]])</f>
        <v>#REF!</v>
      </c>
      <c r="Z16" s="25" t="s">
        <v>462</v>
      </c>
      <c r="AA16" s="25" t="e">
        <f>INDEX(allsections[[S]:[Order]],MATCH(X16,allsections[SGUID],0),3)</f>
        <v>#N/A</v>
      </c>
      <c r="AB16" s="25" t="e">
        <f>INDEX(allsections[[S]:[Order]],MATCH(Y16,allsections[SGUID],0),3)</f>
        <v>#N/A</v>
      </c>
      <c r="AC16" t="s">
        <v>463</v>
      </c>
    </row>
    <row r="17" spans="1:29" ht="116">
      <c r="A17" t="s">
        <v>464</v>
      </c>
      <c r="B17" s="24" t="s">
        <v>465</v>
      </c>
      <c r="C17" s="24"/>
      <c r="D17">
        <v>3</v>
      </c>
      <c r="Z17" s="25" t="s">
        <v>466</v>
      </c>
      <c r="AA17" s="25" t="e">
        <f>INDEX(allsections[[S]:[Order]],MATCH(X17,allsections[SGUID],0),3)</f>
        <v>#N/A</v>
      </c>
      <c r="AB17" s="25" t="e">
        <f>INDEX(allsections[[S]:[Order]],MATCH(Y17,allsections[SGUID],0),3)</f>
        <v>#N/A</v>
      </c>
      <c r="AC17" t="s">
        <v>467</v>
      </c>
    </row>
    <row r="18" spans="1:29" ht="58">
      <c r="A18" t="s">
        <v>349</v>
      </c>
      <c r="B18" s="24" t="s">
        <v>468</v>
      </c>
      <c r="C18" s="24" t="s">
        <v>51</v>
      </c>
      <c r="D18">
        <v>3</v>
      </c>
      <c r="Z18" s="25" t="s">
        <v>469</v>
      </c>
      <c r="AA18" s="25" t="e">
        <f>INDEX(allsections[[S]:[Order]],MATCH(X18,allsections[SGUID],0),3)</f>
        <v>#N/A</v>
      </c>
      <c r="AB18" s="25" t="e">
        <f>INDEX(allsections[[S]:[Order]],MATCH(Y18,allsections[SGUID],0),3)</f>
        <v>#N/A</v>
      </c>
      <c r="AC18" t="s">
        <v>470</v>
      </c>
    </row>
    <row r="19" spans="1:29" ht="58">
      <c r="A19" t="s">
        <v>471</v>
      </c>
      <c r="B19" s="24" t="s">
        <v>472</v>
      </c>
      <c r="C19" s="24" t="s">
        <v>51</v>
      </c>
      <c r="D19">
        <v>3</v>
      </c>
      <c r="Z19" s="25" t="s">
        <v>473</v>
      </c>
      <c r="AA19" s="25" t="e">
        <f>INDEX(allsections[[S]:[Order]],MATCH(X19,allsections[SGUID],0),3)</f>
        <v>#N/A</v>
      </c>
      <c r="AB19" s="25" t="e">
        <f>INDEX(allsections[[S]:[Order]],MATCH(Y19,allsections[SGUID],0),3)</f>
        <v>#N/A</v>
      </c>
      <c r="AC19" t="s">
        <v>474</v>
      </c>
    </row>
    <row r="20" spans="1:29" ht="409.5">
      <c r="A20" t="s">
        <v>475</v>
      </c>
      <c r="B20" s="24" t="s">
        <v>476</v>
      </c>
      <c r="C20" s="24" t="s">
        <v>477</v>
      </c>
      <c r="D20">
        <v>3</v>
      </c>
      <c r="Z20" s="25" t="s">
        <v>478</v>
      </c>
      <c r="AA20" s="25" t="e">
        <f>INDEX(allsections[[S]:[Order]],MATCH(X20,allsections[SGUID],0),3)</f>
        <v>#N/A</v>
      </c>
      <c r="AB20" s="25" t="e">
        <f>INDEX(allsections[[S]:[Order]],MATCH(Y20,allsections[SGUID],0),3)</f>
        <v>#N/A</v>
      </c>
      <c r="AC20" t="s">
        <v>479</v>
      </c>
    </row>
    <row r="21" spans="1:29" ht="409.5">
      <c r="A21" t="s">
        <v>480</v>
      </c>
      <c r="B21" s="24" t="s">
        <v>481</v>
      </c>
      <c r="C21" s="24" t="s">
        <v>482</v>
      </c>
      <c r="D21">
        <v>3</v>
      </c>
      <c r="Z21" s="25" t="s">
        <v>483</v>
      </c>
      <c r="AA21" s="25" t="e">
        <f>INDEX(allsections[[S]:[Order]],MATCH(X21,allsections[SGUID],0),3)</f>
        <v>#N/A</v>
      </c>
      <c r="AB21" s="25" t="e">
        <f>INDEX(allsections[[S]:[Order]],MATCH(Y21,allsections[SGUID],0),3)</f>
        <v>#N/A</v>
      </c>
      <c r="AC21" t="s">
        <v>484</v>
      </c>
    </row>
    <row r="22" spans="1:29" ht="116">
      <c r="A22" t="s">
        <v>485</v>
      </c>
      <c r="B22" s="24" t="s">
        <v>486</v>
      </c>
      <c r="C22" s="24" t="s">
        <v>51</v>
      </c>
      <c r="D22">
        <v>3</v>
      </c>
      <c r="Z22" s="25" t="s">
        <v>487</v>
      </c>
      <c r="AA22" s="25" t="e">
        <f>INDEX(allsections[[S]:[Order]],MATCH(X22,allsections[SGUID],0),3)</f>
        <v>#N/A</v>
      </c>
      <c r="AB22" s="25" t="e">
        <f>INDEX(allsections[[S]:[Order]],MATCH(Y22,allsections[SGUID],0),3)</f>
        <v>#N/A</v>
      </c>
      <c r="AC22" t="s">
        <v>488</v>
      </c>
    </row>
    <row r="23" spans="1:29">
      <c r="A23" t="s">
        <v>489</v>
      </c>
      <c r="B23" t="s">
        <v>490</v>
      </c>
      <c r="C23" t="s">
        <v>51</v>
      </c>
      <c r="D23">
        <v>4</v>
      </c>
      <c r="Z23" s="25" t="s">
        <v>491</v>
      </c>
      <c r="AA23" s="25" t="e">
        <f>INDEX(allsections[[S]:[Order]],MATCH(X23,allsections[SGUID],0),3)</f>
        <v>#N/A</v>
      </c>
      <c r="AB23" s="25" t="e">
        <f>INDEX(allsections[[S]:[Order]],MATCH(Y23,allsections[SGUID],0),3)</f>
        <v>#N/A</v>
      </c>
      <c r="AC23" t="s">
        <v>492</v>
      </c>
    </row>
    <row r="24" spans="1:29" ht="101.5">
      <c r="A24" t="s">
        <v>493</v>
      </c>
      <c r="B24" s="24" t="s">
        <v>494</v>
      </c>
      <c r="C24" s="24"/>
      <c r="D24">
        <v>4</v>
      </c>
      <c r="Z24" s="25" t="s">
        <v>495</v>
      </c>
      <c r="AA24" s="25" t="e">
        <f>INDEX(allsections[[S]:[Order]],MATCH(X24,allsections[SGUID],0),3)</f>
        <v>#N/A</v>
      </c>
      <c r="AB24" s="25" t="e">
        <f>INDEX(allsections[[S]:[Order]],MATCH(Y24,allsections[SGUID],0),3)</f>
        <v>#N/A</v>
      </c>
      <c r="AC24" t="s">
        <v>496</v>
      </c>
    </row>
    <row r="25" spans="1:29" ht="43.5">
      <c r="A25" t="s">
        <v>49</v>
      </c>
      <c r="B25" s="24" t="s">
        <v>497</v>
      </c>
      <c r="C25" s="24" t="s">
        <v>51</v>
      </c>
      <c r="D25">
        <v>4</v>
      </c>
      <c r="Z25" s="25" t="s">
        <v>498</v>
      </c>
      <c r="AA25" s="25" t="e">
        <f>INDEX(allsections[[S]:[Order]],MATCH(X25,allsections[SGUID],0),3)</f>
        <v>#N/A</v>
      </c>
      <c r="AB25" s="25" t="e">
        <f>INDEX(allsections[[S]:[Order]],MATCH(Y25,allsections[SGUID],0),3)</f>
        <v>#N/A</v>
      </c>
      <c r="AC25" t="s">
        <v>499</v>
      </c>
    </row>
    <row r="26" spans="1:29" ht="58">
      <c r="A26" t="s">
        <v>500</v>
      </c>
      <c r="B26" s="24" t="s">
        <v>501</v>
      </c>
      <c r="C26" s="24" t="s">
        <v>51</v>
      </c>
      <c r="D26">
        <v>4</v>
      </c>
      <c r="Z26" s="25" t="s">
        <v>502</v>
      </c>
      <c r="AA26" s="25" t="e">
        <f>INDEX(allsections[[S]:[Order]],MATCH(X26,allsections[SGUID],0),3)</f>
        <v>#N/A</v>
      </c>
      <c r="AB26" s="25" t="e">
        <f>INDEX(allsections[[S]:[Order]],MATCH(Y26,allsections[SGUID],0),3)</f>
        <v>#N/A</v>
      </c>
      <c r="AC26" t="s">
        <v>503</v>
      </c>
    </row>
    <row r="27" spans="1:29" ht="409.5">
      <c r="A27" t="s">
        <v>504</v>
      </c>
      <c r="B27" s="24" t="s">
        <v>505</v>
      </c>
      <c r="C27" s="24" t="s">
        <v>506</v>
      </c>
      <c r="D27">
        <v>4</v>
      </c>
      <c r="Z27" s="25" t="s">
        <v>507</v>
      </c>
      <c r="AA27" s="25" t="e">
        <f>INDEX(allsections[[S]:[Order]],MATCH(X27,allsections[SGUID],0),3)</f>
        <v>#N/A</v>
      </c>
      <c r="AB27" s="25" t="e">
        <f>INDEX(allsections[[S]:[Order]],MATCH(Y27,allsections[SGUID],0),3)</f>
        <v>#N/A</v>
      </c>
      <c r="AC27" t="s">
        <v>508</v>
      </c>
    </row>
    <row r="28" spans="1:29" ht="409.5">
      <c r="A28" t="s">
        <v>509</v>
      </c>
      <c r="B28" s="24" t="s">
        <v>510</v>
      </c>
      <c r="C28" s="24" t="s">
        <v>511</v>
      </c>
      <c r="D28">
        <v>4</v>
      </c>
      <c r="Z28" s="25" t="s">
        <v>512</v>
      </c>
      <c r="AA28" s="25" t="e">
        <f>INDEX(allsections[[S]:[Order]],MATCH(X28,allsections[SGUID],0),3)</f>
        <v>#N/A</v>
      </c>
      <c r="AB28" s="25" t="e">
        <f>INDEX(allsections[[S]:[Order]],MATCH(Y28,allsections[SGUID],0),3)</f>
        <v>#N/A</v>
      </c>
      <c r="AC28" t="s">
        <v>513</v>
      </c>
    </row>
    <row r="29" spans="1:29" ht="116">
      <c r="A29" t="s">
        <v>514</v>
      </c>
      <c r="B29" s="24" t="s">
        <v>515</v>
      </c>
      <c r="C29" s="24"/>
      <c r="D29">
        <v>5</v>
      </c>
      <c r="Z29" s="25" t="s">
        <v>516</v>
      </c>
      <c r="AA29" s="25" t="e">
        <f>INDEX(allsections[[S]:[Order]],MATCH(X29,allsections[SGUID],0),3)</f>
        <v>#N/A</v>
      </c>
      <c r="AB29" s="25" t="e">
        <f>INDEX(allsections[[S]:[Order]],MATCH(Y29,allsections[SGUID],0),3)</f>
        <v>#N/A</v>
      </c>
      <c r="AC29" t="s">
        <v>517</v>
      </c>
    </row>
    <row r="30" spans="1:29" ht="72.5">
      <c r="A30" t="s">
        <v>63</v>
      </c>
      <c r="B30" s="24" t="s">
        <v>518</v>
      </c>
      <c r="C30" s="24" t="s">
        <v>51</v>
      </c>
      <c r="D30">
        <v>5</v>
      </c>
      <c r="Z30" s="25" t="s">
        <v>519</v>
      </c>
      <c r="AA30" s="25" t="e">
        <f>INDEX(allsections[[S]:[Order]],MATCH(X30,allsections[SGUID],0),3)</f>
        <v>#N/A</v>
      </c>
      <c r="AB30" s="25" t="e">
        <f>INDEX(allsections[[S]:[Order]],MATCH(Y30,allsections[SGUID],0),3)</f>
        <v>#N/A</v>
      </c>
      <c r="AC30" t="s">
        <v>520</v>
      </c>
    </row>
    <row r="31" spans="1:29" ht="43.5">
      <c r="A31" t="s">
        <v>521</v>
      </c>
      <c r="B31" s="24" t="s">
        <v>522</v>
      </c>
      <c r="C31" s="24" t="s">
        <v>51</v>
      </c>
      <c r="D31">
        <v>5</v>
      </c>
      <c r="Z31" s="25" t="s">
        <v>523</v>
      </c>
      <c r="AA31" s="25" t="e">
        <f>INDEX(allsections[[S]:[Order]],MATCH(X31,allsections[SGUID],0),3)</f>
        <v>#N/A</v>
      </c>
      <c r="AB31" s="25" t="e">
        <f>INDEX(allsections[[S]:[Order]],MATCH(Y31,allsections[SGUID],0),3)</f>
        <v>#N/A</v>
      </c>
      <c r="AC31" t="s">
        <v>524</v>
      </c>
    </row>
    <row r="32" spans="1:29" ht="409.5">
      <c r="A32" t="s">
        <v>525</v>
      </c>
      <c r="B32" s="24" t="s">
        <v>526</v>
      </c>
      <c r="C32" s="24" t="s">
        <v>527</v>
      </c>
      <c r="D32">
        <v>5</v>
      </c>
      <c r="Z32" s="25" t="s">
        <v>528</v>
      </c>
      <c r="AA32" s="25" t="e">
        <f>INDEX(allsections[[S]:[Order]],MATCH(X32,allsections[SGUID],0),3)</f>
        <v>#N/A</v>
      </c>
      <c r="AB32" s="25" t="e">
        <f>INDEX(allsections[[S]:[Order]],MATCH(Y32,allsections[SGUID],0),3)</f>
        <v>#N/A</v>
      </c>
      <c r="AC32" t="s">
        <v>529</v>
      </c>
    </row>
    <row r="33" spans="1:29" ht="116">
      <c r="A33" t="s">
        <v>530</v>
      </c>
      <c r="B33" s="24" t="s">
        <v>531</v>
      </c>
      <c r="C33" s="24" t="s">
        <v>51</v>
      </c>
      <c r="D33">
        <v>5</v>
      </c>
      <c r="Z33" s="25" t="s">
        <v>532</v>
      </c>
      <c r="AA33" s="25" t="e">
        <f>INDEX(allsections[[S]:[Order]],MATCH(X33,allsections[SGUID],0),3)</f>
        <v>#N/A</v>
      </c>
      <c r="AB33" s="25" t="e">
        <f>INDEX(allsections[[S]:[Order]],MATCH(Y33,allsections[SGUID],0),3)</f>
        <v>#N/A</v>
      </c>
      <c r="AC33" t="s">
        <v>533</v>
      </c>
    </row>
    <row r="34" spans="1:29" ht="319">
      <c r="A34" t="s">
        <v>534</v>
      </c>
      <c r="B34" s="24" t="s">
        <v>535</v>
      </c>
      <c r="C34" s="24" t="s">
        <v>536</v>
      </c>
      <c r="D34">
        <v>5</v>
      </c>
      <c r="Z34" s="25" t="s">
        <v>537</v>
      </c>
      <c r="AA34" s="25" t="e">
        <f>INDEX(allsections[[S]:[Order]],MATCH(X34,allsections[SGUID],0),3)</f>
        <v>#N/A</v>
      </c>
      <c r="AB34" s="25" t="e">
        <f>INDEX(allsections[[S]:[Order]],MATCH(Y34,allsections[SGUID],0),3)</f>
        <v>#N/A</v>
      </c>
      <c r="AC34" t="s">
        <v>538</v>
      </c>
    </row>
    <row r="35" spans="1:29" ht="43.5">
      <c r="A35" t="s">
        <v>539</v>
      </c>
      <c r="B35" s="24" t="s">
        <v>540</v>
      </c>
      <c r="C35" s="24"/>
      <c r="D35">
        <v>6</v>
      </c>
      <c r="Z35" s="25" t="s">
        <v>541</v>
      </c>
      <c r="AA35" s="25" t="e">
        <f>INDEX(allsections[[S]:[Order]],MATCH(X35,allsections[SGUID],0),3)</f>
        <v>#N/A</v>
      </c>
      <c r="AB35" s="25" t="e">
        <f>INDEX(allsections[[S]:[Order]],MATCH(Y35,allsections[SGUID],0),3)</f>
        <v>#N/A</v>
      </c>
      <c r="AC35" t="s">
        <v>542</v>
      </c>
    </row>
    <row r="36" spans="1:29" ht="101.5">
      <c r="A36" t="s">
        <v>303</v>
      </c>
      <c r="B36" s="24" t="s">
        <v>543</v>
      </c>
      <c r="C36" s="24" t="s">
        <v>51</v>
      </c>
      <c r="D36">
        <v>6</v>
      </c>
      <c r="Z36" s="25" t="s">
        <v>544</v>
      </c>
      <c r="AA36" s="25" t="e">
        <f>INDEX(allsections[[S]:[Order]],MATCH(X36,allsections[SGUID],0),3)</f>
        <v>#N/A</v>
      </c>
      <c r="AB36" s="25" t="e">
        <f>INDEX(allsections[[S]:[Order]],MATCH(Y36,allsections[SGUID],0),3)</f>
        <v>#N/A</v>
      </c>
      <c r="AC36" t="s">
        <v>545</v>
      </c>
    </row>
    <row r="37" spans="1:29" ht="87">
      <c r="A37" t="s">
        <v>546</v>
      </c>
      <c r="B37" s="24" t="s">
        <v>547</v>
      </c>
      <c r="C37" s="24" t="s">
        <v>51</v>
      </c>
      <c r="D37">
        <v>6</v>
      </c>
      <c r="Z37" s="25" t="s">
        <v>548</v>
      </c>
      <c r="AA37" s="25" t="e">
        <f>INDEX(allsections[[S]:[Order]],MATCH(X37,allsections[SGUID],0),3)</f>
        <v>#N/A</v>
      </c>
      <c r="AB37" s="25" t="e">
        <f>INDEX(allsections[[S]:[Order]],MATCH(Y37,allsections[SGUID],0),3)</f>
        <v>#N/A</v>
      </c>
      <c r="AC37" t="s">
        <v>549</v>
      </c>
    </row>
    <row r="38" spans="1:29" ht="409.5">
      <c r="A38" t="s">
        <v>550</v>
      </c>
      <c r="B38" s="24" t="s">
        <v>551</v>
      </c>
      <c r="C38" s="24" t="s">
        <v>552</v>
      </c>
      <c r="D38">
        <v>6</v>
      </c>
      <c r="Z38" s="25" t="s">
        <v>553</v>
      </c>
      <c r="AA38" s="25" t="e">
        <f>INDEX(allsections[[S]:[Order]],MATCH(X38,allsections[SGUID],0),3)</f>
        <v>#N/A</v>
      </c>
      <c r="AB38" s="25" t="e">
        <f>INDEX(allsections[[S]:[Order]],MATCH(Y38,allsections[SGUID],0),3)</f>
        <v>#N/A</v>
      </c>
      <c r="AC38" t="s">
        <v>554</v>
      </c>
    </row>
    <row r="39" spans="1:29" ht="116">
      <c r="A39" t="s">
        <v>555</v>
      </c>
      <c r="B39" s="24" t="s">
        <v>556</v>
      </c>
      <c r="C39" s="24" t="s">
        <v>51</v>
      </c>
      <c r="D39">
        <v>6</v>
      </c>
      <c r="Z39" s="25" t="s">
        <v>557</v>
      </c>
      <c r="AA39" s="25" t="e">
        <f>INDEX(allsections[[S]:[Order]],MATCH(X39,allsections[SGUID],0),3)</f>
        <v>#N/A</v>
      </c>
      <c r="AB39" s="25" t="e">
        <f>INDEX(allsections[[S]:[Order]],MATCH(Y39,allsections[SGUID],0),3)</f>
        <v>#N/A</v>
      </c>
      <c r="AC39" t="s">
        <v>558</v>
      </c>
    </row>
    <row r="40" spans="1:29" ht="43.5">
      <c r="A40" t="s">
        <v>559</v>
      </c>
      <c r="B40" s="24" t="s">
        <v>560</v>
      </c>
      <c r="C40" s="24" t="s">
        <v>51</v>
      </c>
      <c r="D40">
        <v>6</v>
      </c>
      <c r="Z40" s="25" t="s">
        <v>561</v>
      </c>
      <c r="AA40" s="25" t="e">
        <f>INDEX(allsections[[S]:[Order]],MATCH(X40,allsections[SGUID],0),3)</f>
        <v>#N/A</v>
      </c>
      <c r="AB40" s="25" t="e">
        <f>INDEX(allsections[[S]:[Order]],MATCH(Y40,allsections[SGUID],0),3)</f>
        <v>#N/A</v>
      </c>
      <c r="AC40" t="s">
        <v>562</v>
      </c>
    </row>
    <row r="41" spans="1:29" ht="87">
      <c r="A41" t="s">
        <v>563</v>
      </c>
      <c r="B41" s="24" t="s">
        <v>564</v>
      </c>
      <c r="C41" t="s">
        <v>51</v>
      </c>
      <c r="D41">
        <v>7</v>
      </c>
      <c r="Z41" s="25" t="s">
        <v>565</v>
      </c>
      <c r="AA41" s="25" t="e">
        <f>INDEX(allsections[[S]:[Order]],MATCH(X41,allsections[SGUID],0),3)</f>
        <v>#N/A</v>
      </c>
      <c r="AB41" s="25" t="e">
        <f>INDEX(allsections[[S]:[Order]],MATCH(Y41,allsections[SGUID],0),3)</f>
        <v>#N/A</v>
      </c>
      <c r="AC41" t="s">
        <v>566</v>
      </c>
    </row>
    <row r="42" spans="1:29" ht="130.5">
      <c r="A42" t="s">
        <v>567</v>
      </c>
      <c r="B42" s="24" t="s">
        <v>568</v>
      </c>
      <c r="C42" s="24"/>
      <c r="D42">
        <v>7</v>
      </c>
      <c r="Z42" s="25" t="s">
        <v>569</v>
      </c>
      <c r="AA42" s="25" t="e">
        <f>INDEX(allsections[[S]:[Order]],MATCH(X42,allsections[SGUID],0),3)</f>
        <v>#N/A</v>
      </c>
      <c r="AB42" s="25" t="e">
        <f>INDEX(allsections[[S]:[Order]],MATCH(Y42,allsections[SGUID],0),3)</f>
        <v>#N/A</v>
      </c>
      <c r="AC42" t="s">
        <v>570</v>
      </c>
    </row>
    <row r="43" spans="1:29" ht="145">
      <c r="A43" t="s">
        <v>257</v>
      </c>
      <c r="B43" s="24" t="s">
        <v>571</v>
      </c>
      <c r="C43" s="24" t="s">
        <v>51</v>
      </c>
      <c r="D43">
        <v>7</v>
      </c>
      <c r="Z43" s="25" t="s">
        <v>572</v>
      </c>
      <c r="AA43" s="25" t="e">
        <f>INDEX(allsections[[S]:[Order]],MATCH(X43,allsections[SGUID],0),3)</f>
        <v>#N/A</v>
      </c>
      <c r="AB43" s="25" t="e">
        <f>INDEX(allsections[[S]:[Order]],MATCH(Y43,allsections[SGUID],0),3)</f>
        <v>#N/A</v>
      </c>
      <c r="AC43" t="s">
        <v>573</v>
      </c>
    </row>
    <row r="44" spans="1:29" ht="58">
      <c r="A44" t="s">
        <v>574</v>
      </c>
      <c r="B44" s="24" t="s">
        <v>575</v>
      </c>
      <c r="C44" s="24" t="s">
        <v>51</v>
      </c>
      <c r="D44">
        <v>7</v>
      </c>
      <c r="Z44" s="25" t="s">
        <v>576</v>
      </c>
      <c r="AA44" s="25" t="e">
        <f>INDEX(allsections[[S]:[Order]],MATCH(X44,allsections[SGUID],0),3)</f>
        <v>#N/A</v>
      </c>
      <c r="AB44" s="25" t="e">
        <f>INDEX(allsections[[S]:[Order]],MATCH(Y44,allsections[SGUID],0),3)</f>
        <v>#N/A</v>
      </c>
      <c r="AC44" t="s">
        <v>577</v>
      </c>
    </row>
    <row r="45" spans="1:29" ht="409.5">
      <c r="A45" t="s">
        <v>578</v>
      </c>
      <c r="B45" s="24" t="s">
        <v>579</v>
      </c>
      <c r="C45" s="24" t="s">
        <v>580</v>
      </c>
      <c r="D45">
        <v>7</v>
      </c>
      <c r="Z45" s="25" t="s">
        <v>581</v>
      </c>
      <c r="AA45" s="25" t="e">
        <f>INDEX(allsections[[S]:[Order]],MATCH(X45,allsections[SGUID],0),3)</f>
        <v>#N/A</v>
      </c>
      <c r="AB45" s="25" t="e">
        <f>INDEX(allsections[[S]:[Order]],MATCH(Y45,allsections[SGUID],0),3)</f>
        <v>#N/A</v>
      </c>
      <c r="AC45" t="s">
        <v>582</v>
      </c>
    </row>
    <row r="46" spans="1:29" ht="130.5">
      <c r="A46" t="s">
        <v>583</v>
      </c>
      <c r="B46" s="24" t="s">
        <v>584</v>
      </c>
      <c r="C46" s="24" t="s">
        <v>51</v>
      </c>
      <c r="D46">
        <v>7</v>
      </c>
      <c r="Z46" s="25" t="s">
        <v>585</v>
      </c>
      <c r="AA46" s="25" t="e">
        <f>INDEX(allsections[[S]:[Order]],MATCH(X46,allsections[SGUID],0),3)</f>
        <v>#N/A</v>
      </c>
      <c r="AB46" s="25" t="e">
        <f>INDEX(allsections[[S]:[Order]],MATCH(Y46,allsections[SGUID],0),3)</f>
        <v>#N/A</v>
      </c>
      <c r="AC46" t="s">
        <v>586</v>
      </c>
    </row>
    <row r="47" spans="1:29" ht="43.5">
      <c r="A47" t="s">
        <v>587</v>
      </c>
      <c r="B47" s="24" t="s">
        <v>588</v>
      </c>
      <c r="C47" t="s">
        <v>51</v>
      </c>
      <c r="D47">
        <v>8</v>
      </c>
      <c r="Z47" s="25" t="s">
        <v>589</v>
      </c>
      <c r="AA47" s="25" t="e">
        <f>INDEX(allsections[[S]:[Order]],MATCH(X47,allsections[SGUID],0),3)</f>
        <v>#N/A</v>
      </c>
      <c r="AB47" s="25" t="e">
        <f>INDEX(allsections[[S]:[Order]],MATCH(Y47,allsections[SGUID],0),3)</f>
        <v>#N/A</v>
      </c>
      <c r="AC47" t="s">
        <v>590</v>
      </c>
    </row>
    <row r="48" spans="1:29" ht="43.5">
      <c r="A48" t="s">
        <v>591</v>
      </c>
      <c r="B48" s="24" t="s">
        <v>592</v>
      </c>
      <c r="C48" s="24"/>
      <c r="D48">
        <v>8</v>
      </c>
      <c r="Z48" s="25" t="s">
        <v>593</v>
      </c>
      <c r="AA48" s="25" t="e">
        <f>INDEX(allsections[[S]:[Order]],MATCH(X48,allsections[SGUID],0),3)</f>
        <v>#N/A</v>
      </c>
      <c r="AB48" s="25" t="e">
        <f>INDEX(allsections[[S]:[Order]],MATCH(Y48,allsections[SGUID],0),3)</f>
        <v>#N/A</v>
      </c>
      <c r="AC48" t="s">
        <v>594</v>
      </c>
    </row>
    <row r="49" spans="1:29" ht="29">
      <c r="A49" t="s">
        <v>241</v>
      </c>
      <c r="B49" s="24" t="s">
        <v>595</v>
      </c>
      <c r="C49" s="24" t="s">
        <v>51</v>
      </c>
      <c r="D49">
        <v>8</v>
      </c>
      <c r="Z49" s="25" t="s">
        <v>596</v>
      </c>
      <c r="AA49" s="25" t="e">
        <f>INDEX(allsections[[S]:[Order]],MATCH(X49,allsections[SGUID],0),3)</f>
        <v>#N/A</v>
      </c>
      <c r="AB49" s="25" t="e">
        <f>INDEX(allsections[[S]:[Order]],MATCH(Y49,allsections[SGUID],0),3)</f>
        <v>#N/A</v>
      </c>
      <c r="AC49" t="s">
        <v>597</v>
      </c>
    </row>
    <row r="50" spans="1:29" ht="58">
      <c r="A50" t="s">
        <v>598</v>
      </c>
      <c r="B50" s="24" t="s">
        <v>599</v>
      </c>
      <c r="C50" s="24" t="s">
        <v>51</v>
      </c>
      <c r="D50">
        <v>8</v>
      </c>
      <c r="Z50" s="25" t="s">
        <v>600</v>
      </c>
      <c r="AA50" s="25" t="e">
        <f>INDEX(allsections[[S]:[Order]],MATCH(X50,allsections[SGUID],0),3)</f>
        <v>#N/A</v>
      </c>
      <c r="AB50" s="25" t="e">
        <f>INDEX(allsections[[S]:[Order]],MATCH(Y50,allsections[SGUID],0),3)</f>
        <v>#N/A</v>
      </c>
      <c r="AC50" t="s">
        <v>601</v>
      </c>
    </row>
    <row r="51" spans="1:29" ht="159.5">
      <c r="A51" t="s">
        <v>602</v>
      </c>
      <c r="B51" s="24" t="s">
        <v>603</v>
      </c>
      <c r="C51" s="24" t="s">
        <v>604</v>
      </c>
      <c r="D51">
        <v>8</v>
      </c>
      <c r="Z51" s="25" t="s">
        <v>605</v>
      </c>
      <c r="AA51" s="25" t="e">
        <f>INDEX(allsections[[S]:[Order]],MATCH(X51,allsections[SGUID],0),3)</f>
        <v>#N/A</v>
      </c>
      <c r="AB51" s="25" t="e">
        <f>INDEX(allsections[[S]:[Order]],MATCH(Y51,allsections[SGUID],0),3)</f>
        <v>#N/A</v>
      </c>
      <c r="AC51" t="s">
        <v>606</v>
      </c>
    </row>
    <row r="52" spans="1:29" ht="43.5">
      <c r="A52" t="s">
        <v>607</v>
      </c>
      <c r="B52" s="24" t="s">
        <v>608</v>
      </c>
      <c r="C52" s="24" t="s">
        <v>51</v>
      </c>
      <c r="D52">
        <v>8</v>
      </c>
      <c r="Z52" s="25" t="s">
        <v>609</v>
      </c>
      <c r="AA52" s="25" t="e">
        <f>INDEX(allsections[[S]:[Order]],MATCH(X52,allsections[SGUID],0),3)</f>
        <v>#N/A</v>
      </c>
      <c r="AB52" s="25" t="e">
        <f>INDEX(allsections[[S]:[Order]],MATCH(Y52,allsections[SGUID],0),3)</f>
        <v>#N/A</v>
      </c>
      <c r="AC52" t="s">
        <v>610</v>
      </c>
    </row>
    <row r="53" spans="1:29" ht="72.5">
      <c r="A53" t="s">
        <v>611</v>
      </c>
      <c r="B53" s="24" t="s">
        <v>612</v>
      </c>
      <c r="C53" s="24"/>
      <c r="D53">
        <v>9</v>
      </c>
      <c r="Z53" s="25" t="s">
        <v>613</v>
      </c>
      <c r="AA53" s="25" t="e">
        <f>INDEX(allsections[[S]:[Order]],MATCH(X53,allsections[SGUID],0),3)</f>
        <v>#N/A</v>
      </c>
      <c r="AB53" s="25" t="e">
        <f>INDEX(allsections[[S]:[Order]],MATCH(Y53,allsections[SGUID],0),3)</f>
        <v>#N/A</v>
      </c>
      <c r="AC53" t="s">
        <v>614</v>
      </c>
    </row>
    <row r="54" spans="1:29">
      <c r="A54" t="s">
        <v>220</v>
      </c>
      <c r="B54" s="24" t="s">
        <v>615</v>
      </c>
      <c r="C54" s="24" t="s">
        <v>51</v>
      </c>
      <c r="D54">
        <v>9</v>
      </c>
      <c r="Z54" s="25" t="s">
        <v>616</v>
      </c>
      <c r="AA54" s="25" t="e">
        <f>INDEX(allsections[[S]:[Order]],MATCH(X54,allsections[SGUID],0),3)</f>
        <v>#N/A</v>
      </c>
      <c r="AB54" s="25" t="e">
        <f>INDEX(allsections[[S]:[Order]],MATCH(Y54,allsections[SGUID],0),3)</f>
        <v>#N/A</v>
      </c>
      <c r="AC54" t="s">
        <v>617</v>
      </c>
    </row>
    <row r="55" spans="1:29" ht="145">
      <c r="A55" t="s">
        <v>618</v>
      </c>
      <c r="B55" s="24" t="s">
        <v>619</v>
      </c>
      <c r="C55" s="24" t="s">
        <v>51</v>
      </c>
      <c r="D55">
        <v>9</v>
      </c>
      <c r="Z55" s="25" t="s">
        <v>620</v>
      </c>
      <c r="AA55" s="25" t="e">
        <f>INDEX(allsections[[S]:[Order]],MATCH(X55,allsections[SGUID],0),3)</f>
        <v>#N/A</v>
      </c>
      <c r="AB55" s="25" t="e">
        <f>INDEX(allsections[[S]:[Order]],MATCH(Y55,allsections[SGUID],0),3)</f>
        <v>#N/A</v>
      </c>
      <c r="AC55" t="s">
        <v>621</v>
      </c>
    </row>
    <row r="56" spans="1:29" ht="72.5">
      <c r="A56" t="s">
        <v>622</v>
      </c>
      <c r="B56" s="24" t="s">
        <v>623</v>
      </c>
      <c r="C56" s="24" t="s">
        <v>51</v>
      </c>
      <c r="D56">
        <v>9</v>
      </c>
      <c r="Z56" s="25" t="s">
        <v>624</v>
      </c>
      <c r="AA56" s="25" t="e">
        <f>INDEX(allsections[[S]:[Order]],MATCH(X56,allsections[SGUID],0),3)</f>
        <v>#N/A</v>
      </c>
      <c r="AB56" s="25" t="e">
        <f>INDEX(allsections[[S]:[Order]],MATCH(Y56,allsections[SGUID],0),3)</f>
        <v>#N/A</v>
      </c>
      <c r="AC56" t="s">
        <v>625</v>
      </c>
    </row>
    <row r="57" spans="1:29" ht="101.5">
      <c r="A57" t="s">
        <v>626</v>
      </c>
      <c r="B57" s="24" t="s">
        <v>627</v>
      </c>
      <c r="C57" s="24" t="s">
        <v>51</v>
      </c>
      <c r="D57">
        <v>9</v>
      </c>
      <c r="Z57" s="25" t="s">
        <v>628</v>
      </c>
      <c r="AA57" s="25" t="e">
        <f>INDEX(allsections[[S]:[Order]],MATCH(X57,allsections[SGUID],0),3)</f>
        <v>#N/A</v>
      </c>
      <c r="AB57" s="25" t="e">
        <f>INDEX(allsections[[S]:[Order]],MATCH(Y57,allsections[SGUID],0),3)</f>
        <v>#N/A</v>
      </c>
      <c r="AC57" t="s">
        <v>629</v>
      </c>
    </row>
    <row r="58" spans="1:29" ht="391.5">
      <c r="A58" t="s">
        <v>630</v>
      </c>
      <c r="B58" s="24" t="s">
        <v>631</v>
      </c>
      <c r="C58" s="24" t="s">
        <v>632</v>
      </c>
      <c r="D58">
        <v>9</v>
      </c>
      <c r="Z58" s="25" t="s">
        <v>633</v>
      </c>
      <c r="AA58" s="25" t="e">
        <f>INDEX(allsections[[S]:[Order]],MATCH(X58,allsections[SGUID],0),3)</f>
        <v>#N/A</v>
      </c>
      <c r="AB58" s="25" t="e">
        <f>INDEX(allsections[[S]:[Order]],MATCH(Y58,allsections[SGUID],0),3)</f>
        <v>#N/A</v>
      </c>
      <c r="AC58" t="s">
        <v>634</v>
      </c>
    </row>
    <row r="59" spans="1:29" ht="58">
      <c r="A59" t="s">
        <v>635</v>
      </c>
      <c r="B59" s="24" t="s">
        <v>636</v>
      </c>
      <c r="C59" t="s">
        <v>637</v>
      </c>
      <c r="D59">
        <v>10</v>
      </c>
      <c r="Z59" s="25" t="s">
        <v>638</v>
      </c>
      <c r="AA59" s="25" t="e">
        <f>INDEX(allsections[[S]:[Order]],MATCH(X59,allsections[SGUID],0),3)</f>
        <v>#N/A</v>
      </c>
      <c r="AB59" s="25" t="e">
        <f>INDEX(allsections[[S]:[Order]],MATCH(Y59,allsections[SGUID],0),3)</f>
        <v>#N/A</v>
      </c>
      <c r="AC59" t="s">
        <v>639</v>
      </c>
    </row>
    <row r="60" spans="1:29" ht="43.5">
      <c r="A60" t="s">
        <v>640</v>
      </c>
      <c r="B60" s="24" t="s">
        <v>641</v>
      </c>
      <c r="C60" s="24"/>
      <c r="D60">
        <v>10</v>
      </c>
      <c r="Z60" s="25" t="s">
        <v>642</v>
      </c>
      <c r="AA60" s="25" t="e">
        <f>INDEX(allsections[[S]:[Order]],MATCH(X60,allsections[SGUID],0),3)</f>
        <v>#N/A</v>
      </c>
      <c r="AB60" s="25" t="e">
        <f>INDEX(allsections[[S]:[Order]],MATCH(Y60,allsections[SGUID],0),3)</f>
        <v>#N/A</v>
      </c>
      <c r="AC60" t="s">
        <v>643</v>
      </c>
    </row>
    <row r="61" spans="1:29" ht="116">
      <c r="A61" t="s">
        <v>69</v>
      </c>
      <c r="B61" s="24" t="s">
        <v>644</v>
      </c>
      <c r="C61" s="24" t="s">
        <v>51</v>
      </c>
      <c r="D61">
        <v>10</v>
      </c>
      <c r="Z61" s="25" t="s">
        <v>645</v>
      </c>
      <c r="AA61" s="25" t="e">
        <f>INDEX(allsections[[S]:[Order]],MATCH(X61,allsections[SGUID],0),3)</f>
        <v>#N/A</v>
      </c>
      <c r="AB61" s="25" t="e">
        <f>INDEX(allsections[[S]:[Order]],MATCH(Y61,allsections[SGUID],0),3)</f>
        <v>#N/A</v>
      </c>
      <c r="AC61" t="s">
        <v>646</v>
      </c>
    </row>
    <row r="62" spans="1:29" ht="29">
      <c r="A62" t="s">
        <v>647</v>
      </c>
      <c r="B62" s="24" t="s">
        <v>648</v>
      </c>
      <c r="C62" s="24" t="s">
        <v>51</v>
      </c>
      <c r="D62">
        <v>10</v>
      </c>
      <c r="Z62" s="25" t="s">
        <v>649</v>
      </c>
      <c r="AA62" s="25" t="e">
        <f>INDEX(allsections[[S]:[Order]],MATCH(X62,allsections[SGUID],0),3)</f>
        <v>#N/A</v>
      </c>
      <c r="AB62" s="25" t="e">
        <f>INDEX(allsections[[S]:[Order]],MATCH(Y62,allsections[SGUID],0),3)</f>
        <v>#N/A</v>
      </c>
      <c r="AC62" t="s">
        <v>650</v>
      </c>
    </row>
    <row r="63" spans="1:29" ht="304.5">
      <c r="A63" t="s">
        <v>651</v>
      </c>
      <c r="B63" s="24" t="s">
        <v>652</v>
      </c>
      <c r="C63" s="24" t="s">
        <v>653</v>
      </c>
      <c r="D63">
        <v>10</v>
      </c>
      <c r="Z63" s="25" t="s">
        <v>654</v>
      </c>
      <c r="AA63" s="25" t="e">
        <f>INDEX(allsections[[S]:[Order]],MATCH(X63,allsections[SGUID],0),3)</f>
        <v>#N/A</v>
      </c>
      <c r="AB63" s="25" t="e">
        <f>INDEX(allsections[[S]:[Order]],MATCH(Y63,allsections[SGUID],0),3)</f>
        <v>#N/A</v>
      </c>
      <c r="AC63" t="s">
        <v>655</v>
      </c>
    </row>
    <row r="64" spans="1:29" ht="43.5">
      <c r="A64" t="s">
        <v>656</v>
      </c>
      <c r="B64" s="24" t="s">
        <v>657</v>
      </c>
      <c r="C64" s="24" t="s">
        <v>51</v>
      </c>
      <c r="D64">
        <v>10</v>
      </c>
      <c r="Z64" s="25" t="s">
        <v>658</v>
      </c>
      <c r="AA64" s="25" t="e">
        <f>INDEX(allsections[[S]:[Order]],MATCH(X64,allsections[SGUID],0),3)</f>
        <v>#N/A</v>
      </c>
      <c r="AB64" s="25" t="e">
        <f>INDEX(allsections[[S]:[Order]],MATCH(Y64,allsections[SGUID],0),3)</f>
        <v>#N/A</v>
      </c>
      <c r="AC64" t="s">
        <v>659</v>
      </c>
    </row>
    <row r="65" spans="1:29" ht="87">
      <c r="A65" t="s">
        <v>660</v>
      </c>
      <c r="B65" s="24" t="s">
        <v>661</v>
      </c>
      <c r="C65" s="24"/>
      <c r="D65">
        <v>11</v>
      </c>
      <c r="Z65" s="25" t="s">
        <v>662</v>
      </c>
      <c r="AA65" s="25" t="e">
        <f>INDEX(allsections[[S]:[Order]],MATCH(X65,allsections[SGUID],0),3)</f>
        <v>#N/A</v>
      </c>
      <c r="AB65" s="25" t="e">
        <f>INDEX(allsections[[S]:[Order]],MATCH(Y65,allsections[SGUID],0),3)</f>
        <v>#N/A</v>
      </c>
      <c r="AC65" t="s">
        <v>663</v>
      </c>
    </row>
    <row r="66" spans="1:29" ht="87">
      <c r="A66" t="s">
        <v>194</v>
      </c>
      <c r="B66" s="24" t="s">
        <v>664</v>
      </c>
      <c r="C66" s="24" t="s">
        <v>51</v>
      </c>
      <c r="D66">
        <v>11</v>
      </c>
      <c r="Z66" s="25" t="s">
        <v>665</v>
      </c>
      <c r="AA66" s="25" t="e">
        <f>INDEX(allsections[[S]:[Order]],MATCH(X66,allsections[SGUID],0),3)</f>
        <v>#N/A</v>
      </c>
      <c r="AB66" s="25" t="e">
        <f>INDEX(allsections[[S]:[Order]],MATCH(Y66,allsections[SGUID],0),3)</f>
        <v>#N/A</v>
      </c>
      <c r="AC66" t="s">
        <v>666</v>
      </c>
    </row>
    <row r="67" spans="1:29" ht="116">
      <c r="A67" t="s">
        <v>667</v>
      </c>
      <c r="B67" s="24" t="s">
        <v>668</v>
      </c>
      <c r="C67" s="24" t="s">
        <v>51</v>
      </c>
      <c r="D67">
        <v>11</v>
      </c>
      <c r="Z67" s="25" t="s">
        <v>669</v>
      </c>
      <c r="AA67" s="25" t="e">
        <f>INDEX(allsections[[S]:[Order]],MATCH(X67,allsections[SGUID],0),3)</f>
        <v>#N/A</v>
      </c>
      <c r="AB67" s="25" t="e">
        <f>INDEX(allsections[[S]:[Order]],MATCH(Y67,allsections[SGUID],0),3)</f>
        <v>#N/A</v>
      </c>
      <c r="AC67" t="s">
        <v>670</v>
      </c>
    </row>
    <row r="68" spans="1:29" ht="406">
      <c r="A68" t="s">
        <v>671</v>
      </c>
      <c r="B68" s="24" t="s">
        <v>672</v>
      </c>
      <c r="C68" s="24" t="s">
        <v>673</v>
      </c>
      <c r="D68">
        <v>11</v>
      </c>
      <c r="Z68" s="25" t="s">
        <v>674</v>
      </c>
      <c r="AA68" s="25" t="e">
        <f>INDEX(allsections[[S]:[Order]],MATCH(X68,allsections[SGUID],0),3)</f>
        <v>#N/A</v>
      </c>
      <c r="AB68" s="25" t="e">
        <f>INDEX(allsections[[S]:[Order]],MATCH(Y68,allsections[SGUID],0),3)</f>
        <v>#N/A</v>
      </c>
      <c r="AC68" t="s">
        <v>675</v>
      </c>
    </row>
    <row r="69" spans="1:29" ht="87">
      <c r="A69" t="s">
        <v>676</v>
      </c>
      <c r="B69" s="24" t="s">
        <v>677</v>
      </c>
      <c r="C69" s="24" t="s">
        <v>51</v>
      </c>
      <c r="D69">
        <v>11</v>
      </c>
      <c r="Z69" s="25" t="s">
        <v>678</v>
      </c>
      <c r="AA69" s="25" t="e">
        <f>INDEX(allsections[[S]:[Order]],MATCH(X69,allsections[SGUID],0),3)</f>
        <v>#N/A</v>
      </c>
      <c r="AB69" s="25" t="e">
        <f>INDEX(allsections[[S]:[Order]],MATCH(Y69,allsections[SGUID],0),3)</f>
        <v>#N/A</v>
      </c>
      <c r="AC69" t="s">
        <v>679</v>
      </c>
    </row>
    <row r="70" spans="1:29" ht="409.5">
      <c r="A70" t="s">
        <v>680</v>
      </c>
      <c r="B70" s="24" t="s">
        <v>681</v>
      </c>
      <c r="C70" s="24" t="s">
        <v>682</v>
      </c>
      <c r="D70">
        <v>11</v>
      </c>
      <c r="Z70" s="25" t="s">
        <v>683</v>
      </c>
      <c r="AA70" s="25" t="e">
        <f>INDEX(allsections[[S]:[Order]],MATCH(X70,allsections[SGUID],0),3)</f>
        <v>#N/A</v>
      </c>
      <c r="AB70" s="25" t="e">
        <f>INDEX(allsections[[S]:[Order]],MATCH(Y70,allsections[SGUID],0),3)</f>
        <v>#N/A</v>
      </c>
      <c r="AC70" t="s">
        <v>684</v>
      </c>
    </row>
    <row r="71" spans="1:29" ht="58">
      <c r="A71" t="s">
        <v>685</v>
      </c>
      <c r="B71" s="24" t="s">
        <v>686</v>
      </c>
      <c r="C71" s="24"/>
      <c r="D71">
        <v>12</v>
      </c>
      <c r="Z71" s="25" t="s">
        <v>687</v>
      </c>
      <c r="AA71" s="25" t="e">
        <f>INDEX(allsections[[S]:[Order]],MATCH(X71,allsections[SGUID],0),3)</f>
        <v>#N/A</v>
      </c>
      <c r="AB71" s="25" t="e">
        <f>INDEX(allsections[[S]:[Order]],MATCH(Y71,allsections[SGUID],0),3)</f>
        <v>#N/A</v>
      </c>
      <c r="AC71" t="s">
        <v>688</v>
      </c>
    </row>
    <row r="72" spans="1:29" ht="58">
      <c r="A72" t="s">
        <v>168</v>
      </c>
      <c r="B72" s="24" t="s">
        <v>689</v>
      </c>
      <c r="C72" s="24" t="s">
        <v>51</v>
      </c>
      <c r="D72">
        <v>12</v>
      </c>
      <c r="Z72" s="25" t="s">
        <v>690</v>
      </c>
      <c r="AA72" s="25" t="e">
        <f>INDEX(allsections[[S]:[Order]],MATCH(X72,allsections[SGUID],0),3)</f>
        <v>#N/A</v>
      </c>
      <c r="AB72" s="25" t="e">
        <f>INDEX(allsections[[S]:[Order]],MATCH(Y72,allsections[SGUID],0),3)</f>
        <v>#N/A</v>
      </c>
      <c r="AC72" t="s">
        <v>691</v>
      </c>
    </row>
    <row r="73" spans="1:29" ht="72.5">
      <c r="A73" t="s">
        <v>692</v>
      </c>
      <c r="B73" s="24" t="s">
        <v>693</v>
      </c>
      <c r="C73" s="24" t="s">
        <v>51</v>
      </c>
      <c r="D73">
        <v>12</v>
      </c>
      <c r="Z73" s="25" t="s">
        <v>694</v>
      </c>
      <c r="AA73" s="25" t="e">
        <f>INDEX(allsections[[S]:[Order]],MATCH(X73,allsections[SGUID],0),3)</f>
        <v>#N/A</v>
      </c>
      <c r="AB73" s="25" t="e">
        <f>INDEX(allsections[[S]:[Order]],MATCH(Y73,allsections[SGUID],0),3)</f>
        <v>#N/A</v>
      </c>
      <c r="AC73" t="s">
        <v>695</v>
      </c>
    </row>
    <row r="74" spans="1:29" ht="333.5">
      <c r="A74" t="s">
        <v>696</v>
      </c>
      <c r="B74" s="24" t="s">
        <v>697</v>
      </c>
      <c r="C74" s="24" t="s">
        <v>698</v>
      </c>
      <c r="D74">
        <v>12</v>
      </c>
      <c r="Z74" s="25" t="s">
        <v>699</v>
      </c>
      <c r="AA74" s="25" t="e">
        <f>INDEX(allsections[[S]:[Order]],MATCH(X74,allsections[SGUID],0),3)</f>
        <v>#N/A</v>
      </c>
      <c r="AB74" s="25" t="e">
        <f>INDEX(allsections[[S]:[Order]],MATCH(Y74,allsections[SGUID],0),3)</f>
        <v>#N/A</v>
      </c>
      <c r="AC74" t="s">
        <v>700</v>
      </c>
    </row>
    <row r="75" spans="1:29" ht="58">
      <c r="A75" t="s">
        <v>701</v>
      </c>
      <c r="B75" s="24" t="s">
        <v>702</v>
      </c>
      <c r="C75" s="24" t="s">
        <v>51</v>
      </c>
      <c r="D75">
        <v>12</v>
      </c>
      <c r="Z75" s="25" t="s">
        <v>703</v>
      </c>
      <c r="AA75" s="25" t="e">
        <f>INDEX(allsections[[S]:[Order]],MATCH(X75,allsections[SGUID],0),3)</f>
        <v>#N/A</v>
      </c>
      <c r="AB75" s="25" t="e">
        <f>INDEX(allsections[[S]:[Order]],MATCH(Y75,allsections[SGUID],0),3)</f>
        <v>#N/A</v>
      </c>
      <c r="AC75" t="s">
        <v>704</v>
      </c>
    </row>
    <row r="76" spans="1:29" ht="409.5">
      <c r="A76" t="s">
        <v>705</v>
      </c>
      <c r="B76" s="24" t="s">
        <v>706</v>
      </c>
      <c r="C76" s="24" t="s">
        <v>707</v>
      </c>
      <c r="D76">
        <v>12</v>
      </c>
      <c r="Z76" s="25" t="s">
        <v>708</v>
      </c>
      <c r="AA76" s="25" t="e">
        <f>INDEX(allsections[[S]:[Order]],MATCH(X76,allsections[SGUID],0),3)</f>
        <v>#N/A</v>
      </c>
      <c r="AB76" s="25" t="e">
        <f>INDEX(allsections[[S]:[Order]],MATCH(Y76,allsections[SGUID],0),3)</f>
        <v>#N/A</v>
      </c>
      <c r="AC76" t="s">
        <v>709</v>
      </c>
    </row>
    <row r="77" spans="1:29" ht="58">
      <c r="A77" t="s">
        <v>710</v>
      </c>
      <c r="B77" s="24" t="s">
        <v>711</v>
      </c>
      <c r="C77" s="24"/>
      <c r="D77">
        <v>13</v>
      </c>
      <c r="Z77" s="25" t="s">
        <v>712</v>
      </c>
      <c r="AA77" s="25" t="e">
        <f>INDEX(allsections[[S]:[Order]],MATCH(X77,allsections[SGUID],0),3)</f>
        <v>#N/A</v>
      </c>
      <c r="AB77" s="25" t="e">
        <f>INDEX(allsections[[S]:[Order]],MATCH(Y77,allsections[SGUID],0),3)</f>
        <v>#N/A</v>
      </c>
      <c r="AC77" t="s">
        <v>713</v>
      </c>
    </row>
    <row r="78" spans="1:29" ht="29">
      <c r="A78" t="s">
        <v>127</v>
      </c>
      <c r="B78" s="24" t="s">
        <v>714</v>
      </c>
      <c r="C78" s="24" t="s">
        <v>51</v>
      </c>
      <c r="D78">
        <v>13</v>
      </c>
      <c r="Z78" s="25" t="s">
        <v>715</v>
      </c>
      <c r="AA78" s="25" t="e">
        <f>INDEX(allsections[[S]:[Order]],MATCH(X78,allsections[SGUID],0),3)</f>
        <v>#N/A</v>
      </c>
      <c r="AB78" s="25" t="e">
        <f>INDEX(allsections[[S]:[Order]],MATCH(Y78,allsections[SGUID],0),3)</f>
        <v>#N/A</v>
      </c>
      <c r="AC78" t="s">
        <v>716</v>
      </c>
    </row>
    <row r="79" spans="1:29" ht="58">
      <c r="A79" t="s">
        <v>717</v>
      </c>
      <c r="B79" s="24" t="s">
        <v>718</v>
      </c>
      <c r="C79" s="24" t="s">
        <v>51</v>
      </c>
      <c r="D79">
        <v>13</v>
      </c>
      <c r="Z79" s="25" t="s">
        <v>719</v>
      </c>
      <c r="AA79" s="25" t="e">
        <f>INDEX(allsections[[S]:[Order]],MATCH(X79,allsections[SGUID],0),3)</f>
        <v>#N/A</v>
      </c>
      <c r="AB79" s="25" t="e">
        <f>INDEX(allsections[[S]:[Order]],MATCH(Y79,allsections[SGUID],0),3)</f>
        <v>#N/A</v>
      </c>
      <c r="AC79" t="s">
        <v>720</v>
      </c>
    </row>
    <row r="80" spans="1:29" ht="58">
      <c r="A80" t="s">
        <v>721</v>
      </c>
      <c r="B80" s="24" t="s">
        <v>722</v>
      </c>
      <c r="C80" s="24" t="s">
        <v>51</v>
      </c>
      <c r="D80">
        <v>13</v>
      </c>
      <c r="Z80" s="25" t="s">
        <v>723</v>
      </c>
      <c r="AA80" s="25" t="e">
        <f>INDEX(allsections[[S]:[Order]],MATCH(X80,allsections[SGUID],0),3)</f>
        <v>#N/A</v>
      </c>
      <c r="AB80" s="25" t="e">
        <f>INDEX(allsections[[S]:[Order]],MATCH(Y80,allsections[SGUID],0),3)</f>
        <v>#N/A</v>
      </c>
      <c r="AC80" t="s">
        <v>724</v>
      </c>
    </row>
    <row r="81" spans="1:29" ht="409.5">
      <c r="A81" t="s">
        <v>725</v>
      </c>
      <c r="B81" s="24" t="s">
        <v>726</v>
      </c>
      <c r="C81" s="24" t="s">
        <v>727</v>
      </c>
      <c r="D81">
        <v>13</v>
      </c>
      <c r="Z81" s="25" t="s">
        <v>728</v>
      </c>
      <c r="AA81" s="25" t="e">
        <f>INDEX(allsections[[S]:[Order]],MATCH(X81,allsections[SGUID],0),3)</f>
        <v>#N/A</v>
      </c>
      <c r="AB81" s="25" t="e">
        <f>INDEX(allsections[[S]:[Order]],MATCH(Y81,allsections[SGUID],0),3)</f>
        <v>#N/A</v>
      </c>
      <c r="AC81" t="s">
        <v>729</v>
      </c>
    </row>
    <row r="82" spans="1:29" ht="87">
      <c r="A82" t="s">
        <v>730</v>
      </c>
      <c r="B82" s="24" t="s">
        <v>731</v>
      </c>
      <c r="C82" s="24"/>
      <c r="D82">
        <v>14</v>
      </c>
      <c r="Z82" s="25" t="s">
        <v>732</v>
      </c>
      <c r="AA82" s="25" t="e">
        <f>INDEX(allsections[[S]:[Order]],MATCH(X82,allsections[SGUID],0),3)</f>
        <v>#N/A</v>
      </c>
      <c r="AB82" s="25" t="e">
        <f>INDEX(allsections[[S]:[Order]],MATCH(Y82,allsections[SGUID],0),3)</f>
        <v>#N/A</v>
      </c>
      <c r="AC82" t="s">
        <v>733</v>
      </c>
    </row>
    <row r="83" spans="1:29" ht="58">
      <c r="A83" t="s">
        <v>111</v>
      </c>
      <c r="B83" s="24" t="s">
        <v>734</v>
      </c>
      <c r="C83" s="24" t="s">
        <v>51</v>
      </c>
      <c r="D83">
        <v>14</v>
      </c>
      <c r="Z83" s="25" t="s">
        <v>735</v>
      </c>
      <c r="AA83" s="25" t="e">
        <f>INDEX(allsections[[S]:[Order]],MATCH(X83,allsections[SGUID],0),3)</f>
        <v>#N/A</v>
      </c>
      <c r="AB83" s="25" t="e">
        <f>INDEX(allsections[[S]:[Order]],MATCH(Y83,allsections[SGUID],0),3)</f>
        <v>#N/A</v>
      </c>
      <c r="AC83" t="s">
        <v>736</v>
      </c>
    </row>
    <row r="84" spans="1:29" ht="87">
      <c r="A84" t="s">
        <v>737</v>
      </c>
      <c r="B84" s="24" t="s">
        <v>738</v>
      </c>
      <c r="C84" s="24" t="s">
        <v>51</v>
      </c>
      <c r="D84">
        <v>14</v>
      </c>
      <c r="Z84" s="25" t="s">
        <v>739</v>
      </c>
      <c r="AA84" s="25" t="e">
        <f>INDEX(allsections[[S]:[Order]],MATCH(X84,allsections[SGUID],0),3)</f>
        <v>#N/A</v>
      </c>
      <c r="AB84" s="25" t="e">
        <f>INDEX(allsections[[S]:[Order]],MATCH(Y84,allsections[SGUID],0),3)</f>
        <v>#N/A</v>
      </c>
      <c r="AC84" t="s">
        <v>740</v>
      </c>
    </row>
    <row r="85" spans="1:29" ht="409.5">
      <c r="A85" t="s">
        <v>741</v>
      </c>
      <c r="B85" s="24" t="s">
        <v>742</v>
      </c>
      <c r="C85" s="24" t="s">
        <v>743</v>
      </c>
      <c r="D85">
        <v>14</v>
      </c>
      <c r="Z85" s="25" t="s">
        <v>744</v>
      </c>
      <c r="AA85" s="25" t="e">
        <f>INDEX(allsections[[S]:[Order]],MATCH(X85,allsections[SGUID],0),3)</f>
        <v>#N/A</v>
      </c>
      <c r="AB85" s="25" t="e">
        <f>INDEX(allsections[[S]:[Order]],MATCH(Y85,allsections[SGUID],0),3)</f>
        <v>#N/A</v>
      </c>
      <c r="AC85" t="s">
        <v>745</v>
      </c>
    </row>
    <row r="86" spans="1:29" ht="43.5">
      <c r="A86" t="s">
        <v>746</v>
      </c>
      <c r="B86" s="24" t="s">
        <v>747</v>
      </c>
      <c r="C86" s="24"/>
      <c r="D86">
        <v>15</v>
      </c>
      <c r="Z86" s="25" t="s">
        <v>748</v>
      </c>
      <c r="AA86" s="25" t="e">
        <f>INDEX(allsections[[S]:[Order]],MATCH(X86,allsections[SGUID],0),3)</f>
        <v>#N/A</v>
      </c>
      <c r="AB86" s="25" t="e">
        <f>INDEX(allsections[[S]:[Order]],MATCH(Y86,allsections[SGUID],0),3)</f>
        <v>#N/A</v>
      </c>
      <c r="AC86" t="s">
        <v>749</v>
      </c>
    </row>
    <row r="87" spans="1:29">
      <c r="A87" t="s">
        <v>750</v>
      </c>
      <c r="B87" s="24" t="s">
        <v>751</v>
      </c>
      <c r="C87" s="24" t="s">
        <v>51</v>
      </c>
      <c r="D87">
        <v>15</v>
      </c>
      <c r="Z87" s="25" t="s">
        <v>752</v>
      </c>
      <c r="AA87" s="25" t="e">
        <f>INDEX(allsections[[S]:[Order]],MATCH(X87,allsections[SGUID],0),3)</f>
        <v>#N/A</v>
      </c>
      <c r="AB87" s="25" t="e">
        <f>INDEX(allsections[[S]:[Order]],MATCH(Y87,allsections[SGUID],0),3)</f>
        <v>#N/A</v>
      </c>
      <c r="AC87" t="s">
        <v>753</v>
      </c>
    </row>
    <row r="88" spans="1:29" ht="43.5">
      <c r="A88" t="s">
        <v>754</v>
      </c>
      <c r="B88" s="24" t="s">
        <v>755</v>
      </c>
      <c r="C88" s="24" t="s">
        <v>51</v>
      </c>
      <c r="D88">
        <v>15</v>
      </c>
      <c r="Z88" s="25" t="s">
        <v>756</v>
      </c>
      <c r="AA88" s="25" t="e">
        <f>INDEX(allsections[[S]:[Order]],MATCH(X88,allsections[SGUID],0),3)</f>
        <v>#N/A</v>
      </c>
      <c r="AB88" s="25" t="e">
        <f>INDEX(allsections[[S]:[Order]],MATCH(Y88,allsections[SGUID],0),3)</f>
        <v>#N/A</v>
      </c>
      <c r="AC88" t="s">
        <v>757</v>
      </c>
    </row>
    <row r="89" spans="1:29" ht="377">
      <c r="A89" t="s">
        <v>758</v>
      </c>
      <c r="B89" s="24" t="s">
        <v>759</v>
      </c>
      <c r="C89" s="24" t="s">
        <v>760</v>
      </c>
      <c r="D89">
        <v>15</v>
      </c>
      <c r="Z89" s="25" t="s">
        <v>761</v>
      </c>
      <c r="AA89" s="25" t="e">
        <f>INDEX(allsections[[S]:[Order]],MATCH(X89,allsections[SGUID],0),3)</f>
        <v>#N/A</v>
      </c>
      <c r="AB89" s="25" t="e">
        <f>INDEX(allsections[[S]:[Order]],MATCH(Y89,allsections[SGUID],0),3)</f>
        <v>#N/A</v>
      </c>
      <c r="AC89" t="s">
        <v>762</v>
      </c>
    </row>
    <row r="90" spans="1:29" ht="43.5">
      <c r="A90" t="s">
        <v>763</v>
      </c>
      <c r="B90" s="24" t="s">
        <v>764</v>
      </c>
      <c r="C90" s="24"/>
      <c r="D90">
        <v>16</v>
      </c>
      <c r="Z90" s="25" t="s">
        <v>765</v>
      </c>
      <c r="AA90" s="25" t="e">
        <f>INDEX(allsections[[S]:[Order]],MATCH(X90,allsections[SGUID],0),3)</f>
        <v>#N/A</v>
      </c>
      <c r="AB90" s="25" t="e">
        <f>INDEX(allsections[[S]:[Order]],MATCH(Y90,allsections[SGUID],0),3)</f>
        <v>#N/A</v>
      </c>
      <c r="AC90" t="s">
        <v>766</v>
      </c>
    </row>
    <row r="91" spans="1:29" ht="43.5">
      <c r="A91" t="s">
        <v>767</v>
      </c>
      <c r="B91" s="24" t="s">
        <v>768</v>
      </c>
      <c r="C91" s="24" t="s">
        <v>51</v>
      </c>
      <c r="D91">
        <v>16</v>
      </c>
      <c r="Z91" s="25" t="s">
        <v>769</v>
      </c>
      <c r="AA91" s="25" t="e">
        <f>INDEX(allsections[[S]:[Order]],MATCH(X91,allsections[SGUID],0),3)</f>
        <v>#N/A</v>
      </c>
      <c r="AB91" s="25" t="e">
        <f>INDEX(allsections[[S]:[Order]],MATCH(Y91,allsections[SGUID],0),3)</f>
        <v>#N/A</v>
      </c>
      <c r="AC91" t="s">
        <v>770</v>
      </c>
    </row>
    <row r="92" spans="1:29" ht="409.5">
      <c r="A92" t="s">
        <v>771</v>
      </c>
      <c r="B92" s="24" t="s">
        <v>772</v>
      </c>
      <c r="C92" s="24" t="s">
        <v>773</v>
      </c>
      <c r="D92">
        <v>16</v>
      </c>
      <c r="Z92" s="25" t="s">
        <v>774</v>
      </c>
      <c r="AA92" s="25" t="e">
        <f>INDEX(allsections[[S]:[Order]],MATCH(X92,allsections[SGUID],0),3)</f>
        <v>#N/A</v>
      </c>
      <c r="AB92" s="25" t="e">
        <f>INDEX(allsections[[S]:[Order]],MATCH(Y92,allsections[SGUID],0),3)</f>
        <v>#N/A</v>
      </c>
      <c r="AC92" t="s">
        <v>775</v>
      </c>
    </row>
    <row r="93" spans="1:29" ht="43.5">
      <c r="A93" t="s">
        <v>776</v>
      </c>
      <c r="B93" s="24" t="s">
        <v>777</v>
      </c>
      <c r="C93" s="24"/>
      <c r="D93">
        <v>17</v>
      </c>
      <c r="Z93" s="25" t="s">
        <v>778</v>
      </c>
      <c r="AA93" s="25" t="e">
        <f>INDEX(allsections[[S]:[Order]],MATCH(X93,allsections[SGUID],0),3)</f>
        <v>#N/A</v>
      </c>
      <c r="AB93" s="25" t="e">
        <f>INDEX(allsections[[S]:[Order]],MATCH(Y93,allsections[SGUID],0),3)</f>
        <v>#N/A</v>
      </c>
      <c r="AC93" t="s">
        <v>779</v>
      </c>
    </row>
    <row r="94" spans="1:29" ht="43.5">
      <c r="A94" t="s">
        <v>780</v>
      </c>
      <c r="B94" s="24" t="s">
        <v>781</v>
      </c>
      <c r="C94" s="24" t="s">
        <v>51</v>
      </c>
      <c r="D94">
        <v>17</v>
      </c>
      <c r="Z94" s="25" t="s">
        <v>782</v>
      </c>
      <c r="AA94" s="25" t="e">
        <f>INDEX(allsections[[S]:[Order]],MATCH(X94,allsections[SGUID],0),3)</f>
        <v>#N/A</v>
      </c>
      <c r="AB94" s="25" t="e">
        <f>INDEX(allsections[[S]:[Order]],MATCH(Y94,allsections[SGUID],0),3)</f>
        <v>#N/A</v>
      </c>
      <c r="AC94" t="s">
        <v>783</v>
      </c>
    </row>
    <row r="95" spans="1:29" ht="188.5">
      <c r="A95" t="s">
        <v>784</v>
      </c>
      <c r="B95" s="24" t="s">
        <v>785</v>
      </c>
      <c r="C95" s="24" t="s">
        <v>51</v>
      </c>
      <c r="D95">
        <v>17</v>
      </c>
      <c r="Z95" s="25" t="s">
        <v>786</v>
      </c>
      <c r="AA95" s="25" t="e">
        <f>INDEX(allsections[[S]:[Order]],MATCH(X95,allsections[SGUID],0),3)</f>
        <v>#N/A</v>
      </c>
      <c r="AB95" s="25" t="e">
        <f>INDEX(allsections[[S]:[Order]],MATCH(Y95,allsections[SGUID],0),3)</f>
        <v>#N/A</v>
      </c>
      <c r="AC95" t="s">
        <v>787</v>
      </c>
    </row>
    <row r="96" spans="1:29" ht="58">
      <c r="A96" t="s">
        <v>788</v>
      </c>
      <c r="B96" s="24" t="s">
        <v>789</v>
      </c>
      <c r="C96" s="24"/>
      <c r="D96">
        <v>18</v>
      </c>
      <c r="Z96" s="25" t="s">
        <v>790</v>
      </c>
      <c r="AA96" s="25" t="e">
        <f>INDEX(allsections[[S]:[Order]],MATCH(X96,allsections[SGUID],0),3)</f>
        <v>#N/A</v>
      </c>
      <c r="AB96" s="25" t="e">
        <f>INDEX(allsections[[S]:[Order]],MATCH(Y96,allsections[SGUID],0),3)</f>
        <v>#N/A</v>
      </c>
      <c r="AC96" t="s">
        <v>791</v>
      </c>
    </row>
    <row r="97" spans="1:29" ht="304.5">
      <c r="A97" t="s">
        <v>792</v>
      </c>
      <c r="B97" s="24" t="s">
        <v>793</v>
      </c>
      <c r="C97" s="24" t="s">
        <v>51</v>
      </c>
      <c r="D97">
        <v>18</v>
      </c>
      <c r="Z97" s="25" t="s">
        <v>794</v>
      </c>
      <c r="AA97" s="25" t="e">
        <f>INDEX(allsections[[S]:[Order]],MATCH(X97,allsections[SGUID],0),3)</f>
        <v>#N/A</v>
      </c>
      <c r="AB97" s="25" t="e">
        <f>INDEX(allsections[[S]:[Order]],MATCH(Y97,allsections[SGUID],0),3)</f>
        <v>#N/A</v>
      </c>
      <c r="AC97" t="s">
        <v>795</v>
      </c>
    </row>
    <row r="98" spans="1:29" ht="58">
      <c r="A98" t="s">
        <v>796</v>
      </c>
      <c r="B98" s="24" t="s">
        <v>797</v>
      </c>
      <c r="C98" s="24" t="s">
        <v>51</v>
      </c>
      <c r="D98">
        <v>18</v>
      </c>
      <c r="Z98" s="25" t="s">
        <v>798</v>
      </c>
      <c r="AA98" s="25" t="e">
        <f>INDEX(allsections[[S]:[Order]],MATCH(X98,allsections[SGUID],0),3)</f>
        <v>#N/A</v>
      </c>
      <c r="AB98" s="25" t="e">
        <f>INDEX(allsections[[S]:[Order]],MATCH(Y98,allsections[SGUID],0),3)</f>
        <v>#N/A</v>
      </c>
      <c r="AC98" t="s">
        <v>799</v>
      </c>
    </row>
    <row r="99" spans="1:29" ht="29">
      <c r="A99" t="s">
        <v>800</v>
      </c>
      <c r="B99" s="24" t="s">
        <v>801</v>
      </c>
      <c r="C99" s="24"/>
      <c r="D99">
        <v>19</v>
      </c>
      <c r="Z99" s="25" t="s">
        <v>802</v>
      </c>
      <c r="AA99" s="25" t="e">
        <f>INDEX(allsections[[S]:[Order]],MATCH(X99,allsections[SGUID],0),3)</f>
        <v>#N/A</v>
      </c>
      <c r="AB99" s="25" t="e">
        <f>INDEX(allsections[[S]:[Order]],MATCH(Y99,allsections[SGUID],0),3)</f>
        <v>#N/A</v>
      </c>
      <c r="AC99" t="s">
        <v>803</v>
      </c>
    </row>
    <row r="100" spans="1:29" ht="130.5">
      <c r="A100" t="s">
        <v>804</v>
      </c>
      <c r="B100" s="24" t="s">
        <v>805</v>
      </c>
      <c r="C100" s="24" t="s">
        <v>806</v>
      </c>
      <c r="D100">
        <v>19</v>
      </c>
      <c r="Z100" s="25" t="s">
        <v>807</v>
      </c>
      <c r="AA100" s="25" t="e">
        <f>INDEX(allsections[[S]:[Order]],MATCH(X100,allsections[SGUID],0),3)</f>
        <v>#N/A</v>
      </c>
      <c r="AB100" s="25" t="e">
        <f>INDEX(allsections[[S]:[Order]],MATCH(Y100,allsections[SGUID],0),3)</f>
        <v>#N/A</v>
      </c>
      <c r="AC100" t="s">
        <v>808</v>
      </c>
    </row>
    <row r="101" spans="1:29" ht="29">
      <c r="A101" t="s">
        <v>809</v>
      </c>
      <c r="B101" s="24" t="s">
        <v>810</v>
      </c>
      <c r="C101" s="24" t="s">
        <v>51</v>
      </c>
      <c r="D101">
        <v>19</v>
      </c>
      <c r="Z101" s="25" t="s">
        <v>811</v>
      </c>
      <c r="AA101" s="25" t="e">
        <f>INDEX(allsections[[S]:[Order]],MATCH(X101,allsections[SGUID],0),3)</f>
        <v>#N/A</v>
      </c>
      <c r="AB101" s="25" t="e">
        <f>INDEX(allsections[[S]:[Order]],MATCH(Y101,allsections[SGUID],0),3)</f>
        <v>#N/A</v>
      </c>
      <c r="AC101" t="s">
        <v>812</v>
      </c>
    </row>
    <row r="102" spans="1:29" ht="101.5">
      <c r="A102" t="s">
        <v>813</v>
      </c>
      <c r="B102" s="24" t="s">
        <v>814</v>
      </c>
      <c r="C102" s="24"/>
      <c r="D102">
        <v>20</v>
      </c>
      <c r="Z102" s="25" t="s">
        <v>815</v>
      </c>
      <c r="AA102" s="25" t="e">
        <f>INDEX(allsections[[S]:[Order]],MATCH(X102,allsections[SGUID],0),3)</f>
        <v>#N/A</v>
      </c>
      <c r="AB102" s="25" t="e">
        <f>INDEX(allsections[[S]:[Order]],MATCH(Y102,allsections[SGUID],0),3)</f>
        <v>#N/A</v>
      </c>
      <c r="AC102" t="s">
        <v>816</v>
      </c>
    </row>
    <row r="103" spans="1:29" ht="101.5">
      <c r="A103" t="s">
        <v>817</v>
      </c>
      <c r="B103" s="24" t="s">
        <v>818</v>
      </c>
      <c r="C103" s="24" t="s">
        <v>51</v>
      </c>
      <c r="D103">
        <v>20</v>
      </c>
      <c r="Z103" s="25" t="s">
        <v>819</v>
      </c>
      <c r="AA103" s="25" t="e">
        <f>INDEX(allsections[[S]:[Order]],MATCH(X103,allsections[SGUID],0),3)</f>
        <v>#N/A</v>
      </c>
      <c r="AB103" s="25" t="e">
        <f>INDEX(allsections[[S]:[Order]],MATCH(Y103,allsections[SGUID],0),3)</f>
        <v>#N/A</v>
      </c>
      <c r="AC103" t="s">
        <v>820</v>
      </c>
    </row>
    <row r="104" spans="1:29" ht="304.5">
      <c r="A104" t="s">
        <v>821</v>
      </c>
      <c r="B104" s="24" t="s">
        <v>822</v>
      </c>
      <c r="C104" s="24" t="s">
        <v>823</v>
      </c>
      <c r="D104">
        <v>20</v>
      </c>
      <c r="Z104" s="25" t="s">
        <v>824</v>
      </c>
      <c r="AA104" s="25" t="e">
        <f>INDEX(allsections[[S]:[Order]],MATCH(X104,allsections[SGUID],0),3)</f>
        <v>#N/A</v>
      </c>
      <c r="AB104" s="25" t="e">
        <f>INDEX(allsections[[S]:[Order]],MATCH(Y104,allsections[SGUID],0),3)</f>
        <v>#N/A</v>
      </c>
      <c r="AC104" t="s">
        <v>825</v>
      </c>
    </row>
    <row r="105" spans="1:29" ht="116">
      <c r="A105" t="s">
        <v>826</v>
      </c>
      <c r="B105" s="24" t="s">
        <v>827</v>
      </c>
      <c r="C105" s="24" t="s">
        <v>51</v>
      </c>
      <c r="D105">
        <v>21</v>
      </c>
      <c r="Z105" s="25" t="s">
        <v>828</v>
      </c>
      <c r="AA105" s="25" t="e">
        <f>INDEX(allsections[[S]:[Order]],MATCH(X105,allsections[SGUID],0),3)</f>
        <v>#N/A</v>
      </c>
      <c r="AB105" s="25" t="e">
        <f>INDEX(allsections[[S]:[Order]],MATCH(Y105,allsections[SGUID],0),3)</f>
        <v>#N/A</v>
      </c>
      <c r="AC105" t="s">
        <v>829</v>
      </c>
    </row>
    <row r="106" spans="1:29" ht="58">
      <c r="A106" t="s">
        <v>830</v>
      </c>
      <c r="B106" s="24" t="s">
        <v>831</v>
      </c>
      <c r="C106" s="24"/>
      <c r="D106">
        <v>21</v>
      </c>
      <c r="Z106" s="25" t="s">
        <v>832</v>
      </c>
      <c r="AA106" s="25" t="e">
        <f>INDEX(allsections[[S]:[Order]],MATCH(X106,allsections[SGUID],0),3)</f>
        <v>#N/A</v>
      </c>
      <c r="AB106" s="25" t="e">
        <f>INDEX(allsections[[S]:[Order]],MATCH(Y106,allsections[SGUID],0),3)</f>
        <v>#N/A</v>
      </c>
      <c r="AC106" t="s">
        <v>833</v>
      </c>
    </row>
    <row r="107" spans="1:29" ht="58">
      <c r="A107" t="s">
        <v>834</v>
      </c>
      <c r="B107" s="24" t="s">
        <v>835</v>
      </c>
      <c r="C107" s="24" t="s">
        <v>51</v>
      </c>
      <c r="D107">
        <v>21</v>
      </c>
      <c r="Z107" s="25" t="s">
        <v>836</v>
      </c>
      <c r="AA107" s="25" t="e">
        <f>INDEX(allsections[[S]:[Order]],MATCH(X107,allsections[SGUID],0),3)</f>
        <v>#N/A</v>
      </c>
      <c r="AB107" s="25" t="e">
        <f>INDEX(allsections[[S]:[Order]],MATCH(Y107,allsections[SGUID],0),3)</f>
        <v>#N/A</v>
      </c>
      <c r="AC107" t="s">
        <v>837</v>
      </c>
    </row>
    <row r="108" spans="1:29" ht="87">
      <c r="A108" t="s">
        <v>838</v>
      </c>
      <c r="B108" s="24" t="s">
        <v>839</v>
      </c>
      <c r="C108" s="24"/>
      <c r="D108">
        <v>22</v>
      </c>
      <c r="Z108" s="25" t="s">
        <v>840</v>
      </c>
      <c r="AA108" s="25" t="e">
        <f>INDEX(allsections[[S]:[Order]],MATCH(X108,allsections[SGUID],0),3)</f>
        <v>#N/A</v>
      </c>
      <c r="AB108" s="25" t="e">
        <f>INDEX(allsections[[S]:[Order]],MATCH(Y108,allsections[SGUID],0),3)</f>
        <v>#N/A</v>
      </c>
      <c r="AC108" t="s">
        <v>841</v>
      </c>
    </row>
    <row r="109" spans="1:29" ht="87">
      <c r="A109" t="s">
        <v>842</v>
      </c>
      <c r="B109" s="24" t="s">
        <v>843</v>
      </c>
      <c r="C109" s="24" t="s">
        <v>51</v>
      </c>
      <c r="D109">
        <v>22</v>
      </c>
      <c r="Z109" s="25" t="s">
        <v>844</v>
      </c>
      <c r="AA109" s="25" t="e">
        <f>INDEX(allsections[[S]:[Order]],MATCH(X109,allsections[SGUID],0),3)</f>
        <v>#N/A</v>
      </c>
      <c r="AB109" s="25" t="e">
        <f>INDEX(allsections[[S]:[Order]],MATCH(Y109,allsections[SGUID],0),3)</f>
        <v>#N/A</v>
      </c>
      <c r="AC109" t="s">
        <v>845</v>
      </c>
    </row>
    <row r="110" spans="1:29" ht="409.5">
      <c r="A110" t="s">
        <v>846</v>
      </c>
      <c r="B110" s="24" t="s">
        <v>847</v>
      </c>
      <c r="C110" s="24" t="s">
        <v>848</v>
      </c>
      <c r="D110">
        <v>22</v>
      </c>
      <c r="Z110" s="25" t="s">
        <v>849</v>
      </c>
      <c r="AA110" s="25" t="e">
        <f>INDEX(allsections[[S]:[Order]],MATCH(X110,allsections[SGUID],0),3)</f>
        <v>#N/A</v>
      </c>
      <c r="AB110" s="25" t="e">
        <f>INDEX(allsections[[S]:[Order]],MATCH(Y110,allsections[SGUID],0),3)</f>
        <v>#N/A</v>
      </c>
      <c r="AC110" t="s">
        <v>850</v>
      </c>
    </row>
    <row r="111" spans="1:29" ht="58">
      <c r="A111" t="s">
        <v>851</v>
      </c>
      <c r="B111" s="24" t="s">
        <v>852</v>
      </c>
      <c r="C111" s="24"/>
      <c r="D111">
        <v>23</v>
      </c>
      <c r="Z111" s="25" t="s">
        <v>853</v>
      </c>
      <c r="AA111" s="25" t="e">
        <f>INDEX(allsections[[S]:[Order]],MATCH(X111,allsections[SGUID],0),3)</f>
        <v>#N/A</v>
      </c>
      <c r="AB111" s="25" t="e">
        <f>INDEX(allsections[[S]:[Order]],MATCH(Y111,allsections[SGUID],0),3)</f>
        <v>#N/A</v>
      </c>
      <c r="AC111" t="s">
        <v>854</v>
      </c>
    </row>
    <row r="112" spans="1:29" ht="58">
      <c r="A112" t="s">
        <v>855</v>
      </c>
      <c r="B112" s="24" t="s">
        <v>856</v>
      </c>
      <c r="C112" s="24" t="s">
        <v>51</v>
      </c>
      <c r="D112">
        <v>23</v>
      </c>
      <c r="Z112" s="25" t="s">
        <v>857</v>
      </c>
      <c r="AA112" s="25" t="e">
        <f>INDEX(allsections[[S]:[Order]],MATCH(X112,allsections[SGUID],0),3)</f>
        <v>#N/A</v>
      </c>
      <c r="AB112" s="25" t="e">
        <f>INDEX(allsections[[S]:[Order]],MATCH(Y112,allsections[SGUID],0),3)</f>
        <v>#N/A</v>
      </c>
      <c r="AC112" t="s">
        <v>858</v>
      </c>
    </row>
    <row r="113" spans="1:29" ht="58">
      <c r="A113" t="s">
        <v>859</v>
      </c>
      <c r="B113" s="24" t="s">
        <v>860</v>
      </c>
      <c r="C113" s="24" t="s">
        <v>51</v>
      </c>
      <c r="D113">
        <v>23</v>
      </c>
      <c r="Z113" s="25" t="s">
        <v>861</v>
      </c>
      <c r="AA113" s="25" t="e">
        <f>INDEX(allsections[[S]:[Order]],MATCH(X113,allsections[SGUID],0),3)</f>
        <v>#N/A</v>
      </c>
      <c r="AB113" s="25" t="e">
        <f>INDEX(allsections[[S]:[Order]],MATCH(Y113,allsections[SGUID],0),3)</f>
        <v>#N/A</v>
      </c>
      <c r="AC113" t="s">
        <v>862</v>
      </c>
    </row>
    <row r="114" spans="1:29" ht="101.5">
      <c r="A114" t="s">
        <v>863</v>
      </c>
      <c r="B114" s="24" t="s">
        <v>864</v>
      </c>
      <c r="C114" s="24"/>
      <c r="D114">
        <v>24</v>
      </c>
      <c r="Z114" s="25" t="s">
        <v>865</v>
      </c>
      <c r="AA114" s="25" t="e">
        <f>INDEX(allsections[[S]:[Order]],MATCH(X114,allsections[SGUID],0),3)</f>
        <v>#N/A</v>
      </c>
      <c r="AB114" s="25" t="e">
        <f>INDEX(allsections[[S]:[Order]],MATCH(Y114,allsections[SGUID],0),3)</f>
        <v>#N/A</v>
      </c>
      <c r="AC114" t="s">
        <v>866</v>
      </c>
    </row>
    <row r="115" spans="1:29" ht="101.5">
      <c r="A115" t="s">
        <v>867</v>
      </c>
      <c r="B115" s="24" t="s">
        <v>868</v>
      </c>
      <c r="C115" s="24" t="s">
        <v>51</v>
      </c>
      <c r="D115">
        <v>24</v>
      </c>
      <c r="Z115" s="25" t="s">
        <v>869</v>
      </c>
      <c r="AA115" s="25" t="e">
        <f>INDEX(allsections[[S]:[Order]],MATCH(X115,allsections[SGUID],0),3)</f>
        <v>#N/A</v>
      </c>
      <c r="AB115" s="25" t="e">
        <f>INDEX(allsections[[S]:[Order]],MATCH(Y115,allsections[SGUID],0),3)</f>
        <v>#N/A</v>
      </c>
      <c r="AC115" t="s">
        <v>870</v>
      </c>
    </row>
    <row r="116" spans="1:29" ht="101.5">
      <c r="A116" t="s">
        <v>871</v>
      </c>
      <c r="B116" s="24" t="s">
        <v>872</v>
      </c>
      <c r="C116" s="24" t="s">
        <v>51</v>
      </c>
      <c r="D116">
        <v>24</v>
      </c>
      <c r="Z116" s="25" t="s">
        <v>873</v>
      </c>
      <c r="AA116" s="25" t="e">
        <f>INDEX(allsections[[S]:[Order]],MATCH(X116,allsections[SGUID],0),3)</f>
        <v>#N/A</v>
      </c>
      <c r="AB116" s="25" t="e">
        <f>INDEX(allsections[[S]:[Order]],MATCH(Y116,allsections[SGUID],0),3)</f>
        <v>#N/A</v>
      </c>
      <c r="AC116" t="s">
        <v>874</v>
      </c>
    </row>
    <row r="117" spans="1:29" ht="58">
      <c r="A117" t="s">
        <v>875</v>
      </c>
      <c r="B117" s="24" t="s">
        <v>876</v>
      </c>
      <c r="D117">
        <v>25</v>
      </c>
      <c r="Z117" s="25" t="s">
        <v>877</v>
      </c>
      <c r="AA117" s="25" t="e">
        <f>INDEX(allsections[[S]:[Order]],MATCH(X117,allsections[SGUID],0),3)</f>
        <v>#N/A</v>
      </c>
      <c r="AB117" s="25" t="e">
        <f>INDEX(allsections[[S]:[Order]],MATCH(Y117,allsections[SGUID],0),3)</f>
        <v>#N/A</v>
      </c>
      <c r="AC117" t="s">
        <v>878</v>
      </c>
    </row>
    <row r="118" spans="1:29" ht="58">
      <c r="A118" t="s">
        <v>879</v>
      </c>
      <c r="B118" s="24" t="s">
        <v>880</v>
      </c>
      <c r="C118" t="s">
        <v>51</v>
      </c>
      <c r="D118">
        <v>25</v>
      </c>
      <c r="Z118" s="25" t="s">
        <v>881</v>
      </c>
      <c r="AA118" s="25" t="e">
        <f>INDEX(allsections[[S]:[Order]],MATCH(X118,allsections[SGUID],0),3)</f>
        <v>#N/A</v>
      </c>
      <c r="AB118" s="25" t="e">
        <f>INDEX(allsections[[S]:[Order]],MATCH(Y118,allsections[SGUID],0),3)</f>
        <v>#N/A</v>
      </c>
      <c r="AC118" t="s">
        <v>882</v>
      </c>
    </row>
    <row r="119" spans="1:29" ht="101.5">
      <c r="A119" t="s">
        <v>883</v>
      </c>
      <c r="B119" s="24" t="s">
        <v>884</v>
      </c>
      <c r="C119" s="24" t="s">
        <v>51</v>
      </c>
      <c r="D119">
        <v>25</v>
      </c>
      <c r="Z119" s="25" t="s">
        <v>885</v>
      </c>
      <c r="AA119" s="25" t="e">
        <f>INDEX(allsections[[S]:[Order]],MATCH(X119,allsections[SGUID],0),3)</f>
        <v>#N/A</v>
      </c>
      <c r="AB119" s="25" t="e">
        <f>INDEX(allsections[[S]:[Order]],MATCH(Y119,allsections[SGUID],0),3)</f>
        <v>#N/A</v>
      </c>
      <c r="AC119" t="s">
        <v>886</v>
      </c>
    </row>
    <row r="120" spans="1:29" ht="87">
      <c r="A120" t="s">
        <v>887</v>
      </c>
      <c r="B120" s="24" t="s">
        <v>888</v>
      </c>
      <c r="C120" s="24"/>
      <c r="D120">
        <v>26</v>
      </c>
      <c r="Z120" s="25" t="s">
        <v>889</v>
      </c>
      <c r="AA120" s="25" t="e">
        <f>INDEX(allsections[[S]:[Order]],MATCH(X120,allsections[SGUID],0),3)</f>
        <v>#N/A</v>
      </c>
      <c r="AB120" s="25" t="e">
        <f>INDEX(allsections[[S]:[Order]],MATCH(Y120,allsections[SGUID],0),3)</f>
        <v>#N/A</v>
      </c>
      <c r="AC120" t="s">
        <v>890</v>
      </c>
    </row>
    <row r="121" spans="1:29" ht="72.5">
      <c r="A121" t="s">
        <v>891</v>
      </c>
      <c r="B121" s="24" t="s">
        <v>892</v>
      </c>
      <c r="C121" s="24" t="s">
        <v>51</v>
      </c>
      <c r="D121">
        <v>26</v>
      </c>
      <c r="Z121" s="25" t="s">
        <v>893</v>
      </c>
      <c r="AA121" s="25" t="e">
        <f>INDEX(allsections[[S]:[Order]],MATCH(X121,allsections[SGUID],0),3)</f>
        <v>#N/A</v>
      </c>
      <c r="AB121" s="25" t="e">
        <f>INDEX(allsections[[S]:[Order]],MATCH(Y121,allsections[SGUID],0),3)</f>
        <v>#N/A</v>
      </c>
      <c r="AC121" t="s">
        <v>894</v>
      </c>
    </row>
    <row r="122" spans="1:29" ht="87">
      <c r="A122" t="s">
        <v>895</v>
      </c>
      <c r="B122" s="24" t="s">
        <v>896</v>
      </c>
      <c r="C122" s="24" t="s">
        <v>51</v>
      </c>
      <c r="D122">
        <v>26</v>
      </c>
      <c r="Z122" s="25" t="s">
        <v>897</v>
      </c>
      <c r="AA122" s="25" t="e">
        <f>INDEX(allsections[[S]:[Order]],MATCH(X122,allsections[SGUID],0),3)</f>
        <v>#N/A</v>
      </c>
      <c r="AB122" s="25" t="e">
        <f>INDEX(allsections[[S]:[Order]],MATCH(Y122,allsections[SGUID],0),3)</f>
        <v>#N/A</v>
      </c>
      <c r="AC122" t="s">
        <v>898</v>
      </c>
    </row>
    <row r="123" spans="1:29" ht="101.5">
      <c r="A123" t="s">
        <v>899</v>
      </c>
      <c r="B123" s="24" t="s">
        <v>900</v>
      </c>
      <c r="C123" s="24"/>
      <c r="D123">
        <v>27</v>
      </c>
      <c r="Z123" s="25" t="s">
        <v>901</v>
      </c>
      <c r="AA123" s="25" t="e">
        <f>INDEX(allsections[[S]:[Order]],MATCH(X123,allsections[SGUID],0),3)</f>
        <v>#N/A</v>
      </c>
      <c r="AB123" s="25" t="e">
        <f>INDEX(allsections[[S]:[Order]],MATCH(Y123,allsections[SGUID],0),3)</f>
        <v>#N/A</v>
      </c>
      <c r="AC123" t="s">
        <v>902</v>
      </c>
    </row>
    <row r="124" spans="1:29" ht="43.5">
      <c r="A124" t="s">
        <v>903</v>
      </c>
      <c r="B124" s="24" t="s">
        <v>904</v>
      </c>
      <c r="C124" s="24" t="s">
        <v>51</v>
      </c>
      <c r="D124">
        <v>27</v>
      </c>
      <c r="Z124" s="25" t="s">
        <v>905</v>
      </c>
      <c r="AA124" s="25" t="e">
        <f>INDEX(allsections[[S]:[Order]],MATCH(X124,allsections[SGUID],0),3)</f>
        <v>#N/A</v>
      </c>
      <c r="AB124" s="25" t="e">
        <f>INDEX(allsections[[S]:[Order]],MATCH(Y124,allsections[SGUID],0),3)</f>
        <v>#N/A</v>
      </c>
      <c r="AC124" t="s">
        <v>906</v>
      </c>
    </row>
    <row r="125" spans="1:29" ht="101.5">
      <c r="A125" t="s">
        <v>907</v>
      </c>
      <c r="B125" s="24" t="s">
        <v>908</v>
      </c>
      <c r="C125" s="24" t="s">
        <v>51</v>
      </c>
      <c r="D125">
        <v>27</v>
      </c>
      <c r="Z125" s="25" t="s">
        <v>909</v>
      </c>
      <c r="AA125" s="25" t="e">
        <f>INDEX(allsections[[S]:[Order]],MATCH(X125,allsections[SGUID],0),3)</f>
        <v>#N/A</v>
      </c>
      <c r="AB125" s="25" t="e">
        <f>INDEX(allsections[[S]:[Order]],MATCH(Y125,allsections[SGUID],0),3)</f>
        <v>#N/A</v>
      </c>
      <c r="AC125" t="s">
        <v>910</v>
      </c>
    </row>
    <row r="126" spans="1:29" ht="87">
      <c r="A126" t="s">
        <v>911</v>
      </c>
      <c r="B126" s="24" t="s">
        <v>912</v>
      </c>
      <c r="D126">
        <v>28</v>
      </c>
      <c r="Z126" s="25" t="s">
        <v>913</v>
      </c>
      <c r="AA126" s="25" t="e">
        <f>INDEX(allsections[[S]:[Order]],MATCH(X126,allsections[SGUID],0),3)</f>
        <v>#N/A</v>
      </c>
      <c r="AB126" s="25" t="e">
        <f>INDEX(allsections[[S]:[Order]],MATCH(Y126,allsections[SGUID],0),3)</f>
        <v>#N/A</v>
      </c>
      <c r="AC126" t="s">
        <v>914</v>
      </c>
    </row>
    <row r="127" spans="1:29" ht="87">
      <c r="A127" t="s">
        <v>915</v>
      </c>
      <c r="B127" s="24" t="s">
        <v>916</v>
      </c>
      <c r="C127" t="s">
        <v>51</v>
      </c>
      <c r="D127">
        <v>28</v>
      </c>
      <c r="Z127" s="25" t="s">
        <v>917</v>
      </c>
      <c r="AA127" s="25" t="e">
        <f>INDEX(allsections[[S]:[Order]],MATCH(X127,allsections[SGUID],0),3)</f>
        <v>#N/A</v>
      </c>
      <c r="AB127" s="25" t="e">
        <f>INDEX(allsections[[S]:[Order]],MATCH(Y127,allsections[SGUID],0),3)</f>
        <v>#N/A</v>
      </c>
      <c r="AC127" t="s">
        <v>918</v>
      </c>
    </row>
    <row r="128" spans="1:29" ht="58">
      <c r="A128" t="s">
        <v>919</v>
      </c>
      <c r="B128" s="24" t="s">
        <v>920</v>
      </c>
      <c r="C128" s="24"/>
      <c r="D128">
        <v>28</v>
      </c>
      <c r="Z128" s="25" t="s">
        <v>921</v>
      </c>
      <c r="AA128" s="25" t="e">
        <f>INDEX(allsections[[S]:[Order]],MATCH(X128,allsections[SGUID],0),3)</f>
        <v>#N/A</v>
      </c>
      <c r="AB128" s="25" t="e">
        <f>INDEX(allsections[[S]:[Order]],MATCH(Y128,allsections[SGUID],0),3)</f>
        <v>#N/A</v>
      </c>
      <c r="AC128" t="s">
        <v>922</v>
      </c>
    </row>
    <row r="129" spans="1:29" ht="409.5">
      <c r="A129" t="s">
        <v>923</v>
      </c>
      <c r="B129" s="24" t="s">
        <v>924</v>
      </c>
      <c r="C129" s="24" t="s">
        <v>925</v>
      </c>
      <c r="D129">
        <v>28</v>
      </c>
      <c r="Z129" s="25" t="s">
        <v>926</v>
      </c>
      <c r="AA129" s="25" t="e">
        <f>INDEX(allsections[[S]:[Order]],MATCH(X129,allsections[SGUID],0),3)</f>
        <v>#N/A</v>
      </c>
      <c r="AB129" s="25" t="e">
        <f>INDEX(allsections[[S]:[Order]],MATCH(Y129,allsections[SGUID],0),3)</f>
        <v>#N/A</v>
      </c>
      <c r="AC129" t="s">
        <v>927</v>
      </c>
    </row>
    <row r="130" spans="1:29" ht="72.5">
      <c r="A130" t="s">
        <v>928</v>
      </c>
      <c r="B130" s="24" t="s">
        <v>929</v>
      </c>
      <c r="D130">
        <v>29</v>
      </c>
      <c r="Z130" s="25" t="s">
        <v>930</v>
      </c>
      <c r="AA130" s="25" t="e">
        <f>INDEX(allsections[[S]:[Order]],MATCH(X130,allsections[SGUID],0),3)</f>
        <v>#N/A</v>
      </c>
      <c r="AB130" s="25" t="e">
        <f>INDEX(allsections[[S]:[Order]],MATCH(Y130,allsections[SGUID],0),3)</f>
        <v>#N/A</v>
      </c>
      <c r="AC130" t="s">
        <v>931</v>
      </c>
    </row>
    <row r="131" spans="1:29" ht="72.5">
      <c r="A131" t="s">
        <v>932</v>
      </c>
      <c r="B131" s="24" t="s">
        <v>933</v>
      </c>
      <c r="C131" t="s">
        <v>51</v>
      </c>
      <c r="D131">
        <v>29</v>
      </c>
      <c r="Z131" s="25" t="s">
        <v>934</v>
      </c>
      <c r="AA131" s="25" t="e">
        <f>INDEX(allsections[[S]:[Order]],MATCH(X131,allsections[SGUID],0),3)</f>
        <v>#N/A</v>
      </c>
      <c r="AB131" s="25" t="e">
        <f>INDEX(allsections[[S]:[Order]],MATCH(Y131,allsections[SGUID],0),3)</f>
        <v>#N/A</v>
      </c>
      <c r="AC131" t="s">
        <v>935</v>
      </c>
    </row>
    <row r="132" spans="1:29" ht="58">
      <c r="A132" t="s">
        <v>936</v>
      </c>
      <c r="B132" s="24" t="s">
        <v>937</v>
      </c>
      <c r="C132" s="24"/>
      <c r="D132">
        <v>30</v>
      </c>
      <c r="Z132" s="25" t="s">
        <v>938</v>
      </c>
      <c r="AA132" s="25" t="e">
        <f>INDEX(allsections[[S]:[Order]],MATCH(X132,allsections[SGUID],0),3)</f>
        <v>#N/A</v>
      </c>
      <c r="AB132" s="25" t="e">
        <f>INDEX(allsections[[S]:[Order]],MATCH(Y132,allsections[SGUID],0),3)</f>
        <v>#N/A</v>
      </c>
      <c r="AC132" t="s">
        <v>939</v>
      </c>
    </row>
    <row r="133" spans="1:29" ht="58">
      <c r="A133" t="s">
        <v>940</v>
      </c>
      <c r="B133" s="24" t="s">
        <v>941</v>
      </c>
      <c r="C133" s="24" t="s">
        <v>51</v>
      </c>
      <c r="D133">
        <v>30</v>
      </c>
      <c r="Z133" s="25" t="s">
        <v>942</v>
      </c>
      <c r="AA133" s="25" t="e">
        <f>INDEX(allsections[[S]:[Order]],MATCH(X133,allsections[SGUID],0),3)</f>
        <v>#N/A</v>
      </c>
      <c r="AB133" s="25" t="e">
        <f>INDEX(allsections[[S]:[Order]],MATCH(Y133,allsections[SGUID],0),3)</f>
        <v>#N/A</v>
      </c>
      <c r="AC133" t="s">
        <v>943</v>
      </c>
    </row>
    <row r="134" spans="1:29" ht="72.5">
      <c r="A134" t="s">
        <v>944</v>
      </c>
      <c r="B134" s="24" t="s">
        <v>945</v>
      </c>
      <c r="C134" s="24"/>
      <c r="D134">
        <v>31</v>
      </c>
      <c r="Z134" s="25" t="s">
        <v>946</v>
      </c>
      <c r="AA134" s="25" t="e">
        <f>INDEX(allsections[[S]:[Order]],MATCH(X134,allsections[SGUID],0),3)</f>
        <v>#N/A</v>
      </c>
      <c r="AB134" s="25" t="e">
        <f>INDEX(allsections[[S]:[Order]],MATCH(Y134,allsections[SGUID],0),3)</f>
        <v>#N/A</v>
      </c>
      <c r="AC134" t="s">
        <v>947</v>
      </c>
    </row>
    <row r="135" spans="1:29" ht="72.5">
      <c r="A135" t="s">
        <v>948</v>
      </c>
      <c r="B135" s="24" t="s">
        <v>949</v>
      </c>
      <c r="C135" s="24" t="s">
        <v>51</v>
      </c>
      <c r="D135">
        <v>31</v>
      </c>
      <c r="Z135" s="25" t="s">
        <v>950</v>
      </c>
      <c r="AA135" s="25" t="e">
        <f>INDEX(allsections[[S]:[Order]],MATCH(X135,allsections[SGUID],0),3)</f>
        <v>#N/A</v>
      </c>
      <c r="AB135" s="25" t="e">
        <f>INDEX(allsections[[S]:[Order]],MATCH(Y135,allsections[SGUID],0),3)</f>
        <v>#N/A</v>
      </c>
      <c r="AC135" t="s">
        <v>951</v>
      </c>
    </row>
    <row r="136" spans="1:29" ht="87">
      <c r="A136" t="s">
        <v>952</v>
      </c>
      <c r="B136" s="24" t="s">
        <v>953</v>
      </c>
      <c r="C136" t="s">
        <v>51</v>
      </c>
      <c r="D136">
        <v>32</v>
      </c>
      <c r="Z136" s="25" t="s">
        <v>954</v>
      </c>
      <c r="AA136" s="25" t="e">
        <f>INDEX(allsections[[S]:[Order]],MATCH(X136,allsections[SGUID],0),3)</f>
        <v>#N/A</v>
      </c>
      <c r="AB136" s="25" t="e">
        <f>INDEX(allsections[[S]:[Order]],MATCH(Y136,allsections[SGUID],0),3)</f>
        <v>#N/A</v>
      </c>
      <c r="AC136" t="s">
        <v>955</v>
      </c>
    </row>
    <row r="137" spans="1:29" ht="87">
      <c r="A137" t="s">
        <v>956</v>
      </c>
      <c r="B137" s="24" t="s">
        <v>957</v>
      </c>
      <c r="C137" s="24"/>
      <c r="D137">
        <v>32</v>
      </c>
      <c r="Z137" s="25" t="s">
        <v>958</v>
      </c>
      <c r="AA137" s="25" t="e">
        <f>INDEX(allsections[[S]:[Order]],MATCH(X137,allsections[SGUID],0),3)</f>
        <v>#N/A</v>
      </c>
      <c r="AB137" s="25" t="e">
        <f>INDEX(allsections[[S]:[Order]],MATCH(Y137,allsections[SGUID],0),3)</f>
        <v>#N/A</v>
      </c>
      <c r="AC137" t="s">
        <v>959</v>
      </c>
    </row>
    <row r="138" spans="1:29" ht="72.5">
      <c r="A138" t="s">
        <v>960</v>
      </c>
      <c r="B138" s="24" t="s">
        <v>961</v>
      </c>
      <c r="C138" s="24"/>
      <c r="D138">
        <v>33</v>
      </c>
      <c r="Z138" s="25" t="s">
        <v>962</v>
      </c>
      <c r="AA138" s="25" t="e">
        <f>INDEX(allsections[[S]:[Order]],MATCH(X138,allsections[SGUID],0),3)</f>
        <v>#N/A</v>
      </c>
      <c r="AB138" s="25" t="e">
        <f>INDEX(allsections[[S]:[Order]],MATCH(Y138,allsections[SGUID],0),3)</f>
        <v>#N/A</v>
      </c>
      <c r="AC138" t="s">
        <v>963</v>
      </c>
    </row>
    <row r="139" spans="1:29" ht="72.5">
      <c r="A139" t="s">
        <v>964</v>
      </c>
      <c r="B139" s="24" t="s">
        <v>965</v>
      </c>
      <c r="C139" s="24" t="s">
        <v>51</v>
      </c>
      <c r="D139">
        <v>33</v>
      </c>
      <c r="Z139" s="25" t="s">
        <v>966</v>
      </c>
      <c r="AA139" s="25" t="e">
        <f>INDEX(allsections[[S]:[Order]],MATCH(X139,allsections[SGUID],0),3)</f>
        <v>#N/A</v>
      </c>
      <c r="AB139" s="25" t="e">
        <f>INDEX(allsections[[S]:[Order]],MATCH(Y139,allsections[SGUID],0),3)</f>
        <v>#N/A</v>
      </c>
      <c r="AC139" t="s">
        <v>967</v>
      </c>
    </row>
    <row r="140" spans="1:29" ht="409.5">
      <c r="A140" t="s">
        <v>968</v>
      </c>
      <c r="B140" s="24" t="s">
        <v>969</v>
      </c>
      <c r="C140" s="24" t="s">
        <v>970</v>
      </c>
      <c r="D140">
        <v>101</v>
      </c>
      <c r="Z140" s="25" t="s">
        <v>971</v>
      </c>
      <c r="AA140" s="25" t="e">
        <f>INDEX(allsections[[S]:[Order]],MATCH(X140,allsections[SGUID],0),3)</f>
        <v>#N/A</v>
      </c>
      <c r="AB140" s="25" t="e">
        <f>INDEX(allsections[[S]:[Order]],MATCH(Y140,allsections[SGUID],0),3)</f>
        <v>#N/A</v>
      </c>
      <c r="AC140" t="s">
        <v>972</v>
      </c>
    </row>
    <row r="141" spans="1:29" ht="43.5">
      <c r="A141" t="s">
        <v>973</v>
      </c>
      <c r="B141" s="24" t="s">
        <v>974</v>
      </c>
      <c r="C141" s="24" t="s">
        <v>51</v>
      </c>
      <c r="D141">
        <v>101</v>
      </c>
      <c r="Z141" s="25" t="s">
        <v>975</v>
      </c>
      <c r="AA141" s="25" t="e">
        <f>INDEX(allsections[[S]:[Order]],MATCH(X141,allsections[SGUID],0),3)</f>
        <v>#N/A</v>
      </c>
      <c r="AB141" s="25" t="e">
        <f>INDEX(allsections[[S]:[Order]],MATCH(Y141,allsections[SGUID],0),3)</f>
        <v>#N/A</v>
      </c>
      <c r="AC141" t="s">
        <v>976</v>
      </c>
    </row>
    <row r="142" spans="1:29" ht="58">
      <c r="A142" t="s">
        <v>977</v>
      </c>
      <c r="B142" s="24" t="s">
        <v>978</v>
      </c>
      <c r="C142" s="24" t="s">
        <v>51</v>
      </c>
      <c r="D142">
        <v>102</v>
      </c>
      <c r="Z142" s="25" t="s">
        <v>979</v>
      </c>
      <c r="AA142" s="25" t="e">
        <f>INDEX(allsections[[S]:[Order]],MATCH(X142,allsections[SGUID],0),3)</f>
        <v>#N/A</v>
      </c>
      <c r="AB142" s="25" t="e">
        <f>INDEX(allsections[[S]:[Order]],MATCH(Y142,allsections[SGUID],0),3)</f>
        <v>#N/A</v>
      </c>
      <c r="AC142" t="s">
        <v>980</v>
      </c>
    </row>
    <row r="143" spans="1:29" ht="58">
      <c r="A143" t="s">
        <v>981</v>
      </c>
      <c r="B143" s="24" t="s">
        <v>982</v>
      </c>
      <c r="C143" s="24" t="s">
        <v>51</v>
      </c>
      <c r="D143">
        <v>102</v>
      </c>
      <c r="Z143" s="25" t="s">
        <v>983</v>
      </c>
      <c r="AA143" s="25" t="e">
        <f>INDEX(allsections[[S]:[Order]],MATCH(X143,allsections[SGUID],0),3)</f>
        <v>#N/A</v>
      </c>
      <c r="AB143" s="25" t="e">
        <f>INDEX(allsections[[S]:[Order]],MATCH(Y143,allsections[SGUID],0),3)</f>
        <v>#N/A</v>
      </c>
      <c r="AC143" t="s">
        <v>984</v>
      </c>
    </row>
    <row r="144" spans="1:29" ht="72.5">
      <c r="A144" t="s">
        <v>985</v>
      </c>
      <c r="B144" s="24" t="s">
        <v>986</v>
      </c>
      <c r="C144" s="24" t="s">
        <v>51</v>
      </c>
      <c r="D144">
        <v>103</v>
      </c>
      <c r="Z144" s="25" t="s">
        <v>987</v>
      </c>
      <c r="AA144" s="25" t="e">
        <f>INDEX(allsections[[S]:[Order]],MATCH(X144,allsections[SGUID],0),3)</f>
        <v>#N/A</v>
      </c>
      <c r="AB144" s="25" t="e">
        <f>INDEX(allsections[[S]:[Order]],MATCH(Y144,allsections[SGUID],0),3)</f>
        <v>#N/A</v>
      </c>
      <c r="AC144" t="s">
        <v>988</v>
      </c>
    </row>
    <row r="145" spans="1:29" ht="58">
      <c r="A145" t="s">
        <v>989</v>
      </c>
      <c r="B145" s="24" t="s">
        <v>990</v>
      </c>
      <c r="C145" s="24" t="s">
        <v>51</v>
      </c>
      <c r="D145">
        <v>103</v>
      </c>
      <c r="Z145" s="25" t="s">
        <v>991</v>
      </c>
      <c r="AA145" s="25" t="e">
        <f>INDEX(allsections[[S]:[Order]],MATCH(X145,allsections[SGUID],0),3)</f>
        <v>#N/A</v>
      </c>
      <c r="AB145" s="25" t="e">
        <f>INDEX(allsections[[S]:[Order]],MATCH(Y145,allsections[SGUID],0),3)</f>
        <v>#N/A</v>
      </c>
      <c r="AC145" t="s">
        <v>992</v>
      </c>
    </row>
    <row r="146" spans="1:29" ht="87">
      <c r="A146" t="s">
        <v>993</v>
      </c>
      <c r="B146" s="24" t="s">
        <v>994</v>
      </c>
      <c r="C146" s="24" t="s">
        <v>51</v>
      </c>
      <c r="D146">
        <v>104</v>
      </c>
      <c r="Z146" s="25" t="s">
        <v>995</v>
      </c>
      <c r="AA146" s="25" t="e">
        <f>INDEX(allsections[[S]:[Order]],MATCH(X146,allsections[SGUID],0),3)</f>
        <v>#N/A</v>
      </c>
      <c r="AB146" s="25" t="e">
        <f>INDEX(allsections[[S]:[Order]],MATCH(Y146,allsections[SGUID],0),3)</f>
        <v>#N/A</v>
      </c>
      <c r="AC146" t="s">
        <v>996</v>
      </c>
    </row>
    <row r="147" spans="1:29" ht="72.5">
      <c r="A147" t="s">
        <v>997</v>
      </c>
      <c r="B147" s="24" t="s">
        <v>998</v>
      </c>
      <c r="C147" s="24" t="s">
        <v>51</v>
      </c>
      <c r="D147">
        <v>105</v>
      </c>
      <c r="Z147" s="25" t="s">
        <v>999</v>
      </c>
      <c r="AA147" s="25" t="e">
        <f>INDEX(allsections[[S]:[Order]],MATCH(X147,allsections[SGUID],0),3)</f>
        <v>#N/A</v>
      </c>
      <c r="AB147" s="25" t="e">
        <f>INDEX(allsections[[S]:[Order]],MATCH(Y147,allsections[SGUID],0),3)</f>
        <v>#N/A</v>
      </c>
      <c r="AC147" t="s">
        <v>1000</v>
      </c>
    </row>
    <row r="148" spans="1:29" ht="43.5">
      <c r="A148" t="s">
        <v>1001</v>
      </c>
      <c r="B148" s="24" t="s">
        <v>1002</v>
      </c>
      <c r="C148" s="24" t="s">
        <v>51</v>
      </c>
      <c r="D148">
        <v>106</v>
      </c>
      <c r="Z148" s="25" t="s">
        <v>1003</v>
      </c>
      <c r="AA148" s="25" t="e">
        <f>INDEX(allsections[[S]:[Order]],MATCH(X148,allsections[SGUID],0),3)</f>
        <v>#N/A</v>
      </c>
      <c r="AB148" s="25" t="e">
        <f>INDEX(allsections[[S]:[Order]],MATCH(Y148,allsections[SGUID],0),3)</f>
        <v>#N/A</v>
      </c>
      <c r="AC148" t="s">
        <v>1004</v>
      </c>
    </row>
    <row r="149" spans="1:29" ht="72.5">
      <c r="A149" t="s">
        <v>1005</v>
      </c>
      <c r="B149" s="24" t="s">
        <v>1006</v>
      </c>
      <c r="C149" s="24" t="s">
        <v>51</v>
      </c>
      <c r="D149">
        <v>107</v>
      </c>
      <c r="Z149" s="25" t="s">
        <v>1007</v>
      </c>
      <c r="AA149" s="25" t="e">
        <f>INDEX(allsections[[S]:[Order]],MATCH(X149,allsections[SGUID],0),3)</f>
        <v>#N/A</v>
      </c>
      <c r="AB149" s="25" t="e">
        <f>INDEX(allsections[[S]:[Order]],MATCH(Y149,allsections[SGUID],0),3)</f>
        <v>#N/A</v>
      </c>
      <c r="AC149" t="s">
        <v>1008</v>
      </c>
    </row>
    <row r="150" spans="1:29" ht="72.5">
      <c r="A150" t="s">
        <v>1009</v>
      </c>
      <c r="B150" s="24" t="s">
        <v>1010</v>
      </c>
      <c r="C150" s="24" t="s">
        <v>51</v>
      </c>
      <c r="D150">
        <v>108</v>
      </c>
      <c r="Z150" s="25" t="s">
        <v>1011</v>
      </c>
      <c r="AA150" s="25" t="e">
        <f>INDEX(allsections[[S]:[Order]],MATCH(X150,allsections[SGUID],0),3)</f>
        <v>#N/A</v>
      </c>
      <c r="AB150" s="25" t="e">
        <f>INDEX(allsections[[S]:[Order]],MATCH(Y150,allsections[SGUID],0),3)</f>
        <v>#N/A</v>
      </c>
      <c r="AC150" t="s">
        <v>1012</v>
      </c>
    </row>
    <row r="151" spans="1:29" ht="409.5">
      <c r="A151" t="s">
        <v>1013</v>
      </c>
      <c r="B151" s="24" t="s">
        <v>1014</v>
      </c>
      <c r="C151" s="24" t="s">
        <v>1015</v>
      </c>
      <c r="D151">
        <v>201</v>
      </c>
      <c r="Z151" s="25" t="s">
        <v>1016</v>
      </c>
      <c r="AA151" s="25" t="e">
        <f>INDEX(allsections[[S]:[Order]],MATCH(X151,allsections[SGUID],0),3)</f>
        <v>#N/A</v>
      </c>
      <c r="AB151" s="25" t="e">
        <f>INDEX(allsections[[S]:[Order]],MATCH(Y151,allsections[SGUID],0),3)</f>
        <v>#N/A</v>
      </c>
      <c r="AC151" t="s">
        <v>1017</v>
      </c>
    </row>
    <row r="152" spans="1:29" ht="409.5">
      <c r="A152" t="s">
        <v>1018</v>
      </c>
      <c r="B152" s="24" t="s">
        <v>1019</v>
      </c>
      <c r="C152" s="24" t="s">
        <v>1020</v>
      </c>
      <c r="D152">
        <v>202</v>
      </c>
      <c r="Z152" s="25" t="s">
        <v>1021</v>
      </c>
      <c r="AA152" s="25" t="e">
        <f>INDEX(allsections[[S]:[Order]],MATCH(X152,allsections[SGUID],0),3)</f>
        <v>#N/A</v>
      </c>
      <c r="AB152" s="25" t="e">
        <f>INDEX(allsections[[S]:[Order]],MATCH(Y152,allsections[SGUID],0),3)</f>
        <v>#N/A</v>
      </c>
      <c r="AC152" t="s">
        <v>1022</v>
      </c>
    </row>
    <row r="153" spans="1:29" ht="43.5">
      <c r="A153" t="s">
        <v>1023</v>
      </c>
      <c r="B153" s="24" t="s">
        <v>1024</v>
      </c>
      <c r="C153" s="24" t="s">
        <v>51</v>
      </c>
      <c r="D153">
        <v>203</v>
      </c>
      <c r="Z153" s="25" t="s">
        <v>1025</v>
      </c>
      <c r="AA153" s="25" t="e">
        <f>INDEX(allsections[[S]:[Order]],MATCH(X153,allsections[SGUID],0),3)</f>
        <v>#N/A</v>
      </c>
      <c r="AB153" s="25" t="e">
        <f>INDEX(allsections[[S]:[Order]],MATCH(Y153,allsections[SGUID],0),3)</f>
        <v>#N/A</v>
      </c>
      <c r="AC153" t="s">
        <v>1026</v>
      </c>
    </row>
    <row r="154" spans="1:29" ht="58">
      <c r="A154" t="s">
        <v>1027</v>
      </c>
      <c r="B154" s="24" t="s">
        <v>1028</v>
      </c>
      <c r="C154" s="24" t="s">
        <v>51</v>
      </c>
      <c r="D154">
        <v>204</v>
      </c>
      <c r="Z154" s="25" t="s">
        <v>1029</v>
      </c>
      <c r="AA154" s="25" t="e">
        <f>INDEX(allsections[[S]:[Order]],MATCH(X154,allsections[SGUID],0),3)</f>
        <v>#N/A</v>
      </c>
      <c r="AB154" s="25" t="e">
        <f>INDEX(allsections[[S]:[Order]],MATCH(Y154,allsections[SGUID],0),3)</f>
        <v>#N/A</v>
      </c>
      <c r="AC154" t="s">
        <v>1030</v>
      </c>
    </row>
    <row r="155" spans="1:29" ht="29">
      <c r="A155" t="s">
        <v>1031</v>
      </c>
      <c r="B155" s="24" t="s">
        <v>1032</v>
      </c>
      <c r="C155" s="24" t="s">
        <v>51</v>
      </c>
      <c r="D155">
        <v>205</v>
      </c>
      <c r="Z155" s="25" t="s">
        <v>1033</v>
      </c>
      <c r="AA155" s="25" t="e">
        <f>INDEX(allsections[[S]:[Order]],MATCH(X155,allsections[SGUID],0),3)</f>
        <v>#N/A</v>
      </c>
      <c r="AB155" s="25" t="e">
        <f>INDEX(allsections[[S]:[Order]],MATCH(Y155,allsections[SGUID],0),3)</f>
        <v>#N/A</v>
      </c>
      <c r="AC155" t="s">
        <v>1034</v>
      </c>
    </row>
    <row r="156" spans="1:29" ht="58">
      <c r="A156" t="s">
        <v>1035</v>
      </c>
      <c r="B156" s="24" t="s">
        <v>1036</v>
      </c>
      <c r="C156" s="24" t="s">
        <v>51</v>
      </c>
      <c r="D156">
        <v>301</v>
      </c>
      <c r="Z156" s="25" t="s">
        <v>1037</v>
      </c>
      <c r="AA156" s="25" t="e">
        <f>INDEX(allsections[[S]:[Order]],MATCH(X156,allsections[SGUID],0),3)</f>
        <v>#N/A</v>
      </c>
      <c r="AB156" s="25" t="e">
        <f>INDEX(allsections[[S]:[Order]],MATCH(Y156,allsections[SGUID],0),3)</f>
        <v>#N/A</v>
      </c>
      <c r="AC156" t="s">
        <v>1038</v>
      </c>
    </row>
    <row r="157" spans="1:29" ht="72.5">
      <c r="A157" t="s">
        <v>1039</v>
      </c>
      <c r="B157" s="24" t="s">
        <v>1040</v>
      </c>
      <c r="C157" s="24" t="s">
        <v>51</v>
      </c>
      <c r="D157">
        <v>302</v>
      </c>
      <c r="Z157" s="25" t="s">
        <v>1041</v>
      </c>
      <c r="AA157" s="25" t="e">
        <f>INDEX(allsections[[S]:[Order]],MATCH(X157,allsections[SGUID],0),3)</f>
        <v>#N/A</v>
      </c>
      <c r="AB157" s="25" t="e">
        <f>INDEX(allsections[[S]:[Order]],MATCH(Y157,allsections[SGUID],0),3)</f>
        <v>#N/A</v>
      </c>
      <c r="AC157" t="s">
        <v>1042</v>
      </c>
    </row>
    <row r="158" spans="1:29" ht="87">
      <c r="A158" t="s">
        <v>1043</v>
      </c>
      <c r="B158" s="24" t="s">
        <v>1044</v>
      </c>
      <c r="C158" s="24" t="s">
        <v>51</v>
      </c>
      <c r="D158">
        <v>303</v>
      </c>
      <c r="Z158" s="25" t="s">
        <v>1045</v>
      </c>
      <c r="AA158" s="25" t="e">
        <f>INDEX(allsections[[S]:[Order]],MATCH(X158,allsections[SGUID],0),3)</f>
        <v>#N/A</v>
      </c>
      <c r="AB158" s="25" t="e">
        <f>INDEX(allsections[[S]:[Order]],MATCH(Y158,allsections[SGUID],0),3)</f>
        <v>#N/A</v>
      </c>
      <c r="AC158" t="s">
        <v>1046</v>
      </c>
    </row>
    <row r="159" spans="1:29" ht="43.5">
      <c r="A159" t="s">
        <v>1047</v>
      </c>
      <c r="B159" s="24" t="s">
        <v>1048</v>
      </c>
      <c r="C159" s="24" t="s">
        <v>51</v>
      </c>
      <c r="D159">
        <v>304</v>
      </c>
      <c r="Z159" s="25" t="s">
        <v>1049</v>
      </c>
      <c r="AA159" s="25" t="e">
        <f>INDEX(allsections[[S]:[Order]],MATCH(X159,allsections[SGUID],0),3)</f>
        <v>#N/A</v>
      </c>
      <c r="AB159" s="25" t="e">
        <f>INDEX(allsections[[S]:[Order]],MATCH(Y159,allsections[SGUID],0),3)</f>
        <v>#N/A</v>
      </c>
      <c r="AC159" t="s">
        <v>1050</v>
      </c>
    </row>
    <row r="160" spans="1:29" ht="72.5">
      <c r="A160" t="s">
        <v>1051</v>
      </c>
      <c r="B160" s="24" t="s">
        <v>1052</v>
      </c>
      <c r="C160" t="s">
        <v>1053</v>
      </c>
      <c r="D160">
        <v>401</v>
      </c>
      <c r="Z160" s="25" t="s">
        <v>1054</v>
      </c>
      <c r="AA160" s="25" t="e">
        <f>INDEX(allsections[[S]:[Order]],MATCH(X160,allsections[SGUID],0),3)</f>
        <v>#N/A</v>
      </c>
      <c r="AB160" s="25" t="e">
        <f>INDEX(allsections[[S]:[Order]],MATCH(Y160,allsections[SGUID],0),3)</f>
        <v>#N/A</v>
      </c>
      <c r="AC160" t="s">
        <v>1055</v>
      </c>
    </row>
    <row r="161" spans="1:29" ht="101.5">
      <c r="A161" t="s">
        <v>1056</v>
      </c>
      <c r="B161" s="24" t="s">
        <v>1057</v>
      </c>
      <c r="C161" s="24" t="s">
        <v>51</v>
      </c>
      <c r="D161">
        <v>401</v>
      </c>
      <c r="Z161" s="25" t="s">
        <v>1058</v>
      </c>
      <c r="AA161" s="25" t="e">
        <f>INDEX(allsections[[S]:[Order]],MATCH(X161,allsections[SGUID],0),3)</f>
        <v>#N/A</v>
      </c>
      <c r="AB161" s="25" t="e">
        <f>INDEX(allsections[[S]:[Order]],MATCH(Y161,allsections[SGUID],0),3)</f>
        <v>#N/A</v>
      </c>
      <c r="AC161" t="s">
        <v>1059</v>
      </c>
    </row>
    <row r="162" spans="1:29" ht="58">
      <c r="A162" t="s">
        <v>1060</v>
      </c>
      <c r="B162" s="24" t="s">
        <v>1061</v>
      </c>
      <c r="C162" s="24" t="s">
        <v>51</v>
      </c>
      <c r="D162">
        <v>402</v>
      </c>
      <c r="Z162" s="25" t="s">
        <v>1062</v>
      </c>
      <c r="AA162" s="25" t="e">
        <f>INDEX(allsections[[S]:[Order]],MATCH(X162,allsections[SGUID],0),3)</f>
        <v>#N/A</v>
      </c>
      <c r="AB162" s="25" t="e">
        <f>INDEX(allsections[[S]:[Order]],MATCH(Y162,allsections[SGUID],0),3)</f>
        <v>#N/A</v>
      </c>
      <c r="AC162" t="s">
        <v>1063</v>
      </c>
    </row>
    <row r="163" spans="1:29" ht="87">
      <c r="A163" t="s">
        <v>1064</v>
      </c>
      <c r="B163" s="24" t="s">
        <v>1065</v>
      </c>
      <c r="C163" s="24" t="s">
        <v>51</v>
      </c>
      <c r="D163">
        <v>402</v>
      </c>
      <c r="Z163" s="25" t="s">
        <v>1066</v>
      </c>
      <c r="AA163" s="25" t="e">
        <f>INDEX(allsections[[S]:[Order]],MATCH(X163,allsections[SGUID],0),3)</f>
        <v>#N/A</v>
      </c>
      <c r="AB163" s="25" t="e">
        <f>INDEX(allsections[[S]:[Order]],MATCH(Y163,allsections[SGUID],0),3)</f>
        <v>#N/A</v>
      </c>
      <c r="AC163" t="s">
        <v>1067</v>
      </c>
    </row>
    <row r="164" spans="1:29" ht="43.5">
      <c r="A164" t="s">
        <v>1068</v>
      </c>
      <c r="B164" s="24" t="s">
        <v>1069</v>
      </c>
      <c r="C164" s="24" t="s">
        <v>51</v>
      </c>
      <c r="D164">
        <v>403</v>
      </c>
      <c r="Z164" s="25" t="s">
        <v>1070</v>
      </c>
      <c r="AA164" s="25" t="e">
        <f>INDEX(allsections[[S]:[Order]],MATCH(X164,allsections[SGUID],0),3)</f>
        <v>#N/A</v>
      </c>
      <c r="AB164" s="25" t="e">
        <f>INDEX(allsections[[S]:[Order]],MATCH(Y164,allsections[SGUID],0),3)</f>
        <v>#N/A</v>
      </c>
      <c r="AC164" t="s">
        <v>1071</v>
      </c>
    </row>
    <row r="165" spans="1:29" ht="72.5">
      <c r="A165" t="s">
        <v>1072</v>
      </c>
      <c r="B165" s="24" t="s">
        <v>1073</v>
      </c>
      <c r="C165" s="24" t="s">
        <v>51</v>
      </c>
      <c r="D165">
        <v>403</v>
      </c>
      <c r="Z165" s="25" t="s">
        <v>1074</v>
      </c>
      <c r="AA165" s="25" t="e">
        <f>INDEX(allsections[[S]:[Order]],MATCH(X165,allsections[SGUID],0),3)</f>
        <v>#N/A</v>
      </c>
      <c r="AB165" s="25" t="e">
        <f>INDEX(allsections[[S]:[Order]],MATCH(Y165,allsections[SGUID],0),3)</f>
        <v>#N/A</v>
      </c>
      <c r="AC165" t="s">
        <v>1075</v>
      </c>
    </row>
    <row r="166" spans="1:29" ht="43.5">
      <c r="A166" t="s">
        <v>1076</v>
      </c>
      <c r="B166" s="24" t="s">
        <v>1077</v>
      </c>
      <c r="C166" s="24" t="s">
        <v>51</v>
      </c>
      <c r="D166">
        <v>404</v>
      </c>
      <c r="Z166" s="25" t="s">
        <v>1078</v>
      </c>
      <c r="AA166" s="25" t="e">
        <f>INDEX(allsections[[S]:[Order]],MATCH(X166,allsections[SGUID],0),3)</f>
        <v>#N/A</v>
      </c>
      <c r="AB166" s="25" t="e">
        <f>INDEX(allsections[[S]:[Order]],MATCH(Y166,allsections[SGUID],0),3)</f>
        <v>#N/A</v>
      </c>
      <c r="AC166" t="s">
        <v>1079</v>
      </c>
    </row>
    <row r="167" spans="1:29" ht="87">
      <c r="A167" t="s">
        <v>1080</v>
      </c>
      <c r="B167" s="24" t="s">
        <v>1081</v>
      </c>
      <c r="C167" s="24" t="s">
        <v>51</v>
      </c>
      <c r="D167">
        <v>404</v>
      </c>
      <c r="Z167" s="25" t="s">
        <v>1082</v>
      </c>
      <c r="AA167" s="25" t="e">
        <f>INDEX(allsections[[S]:[Order]],MATCH(X167,allsections[SGUID],0),3)</f>
        <v>#N/A</v>
      </c>
      <c r="AB167" s="25" t="e">
        <f>INDEX(allsections[[S]:[Order]],MATCH(Y167,allsections[SGUID],0),3)</f>
        <v>#N/A</v>
      </c>
      <c r="AC167" t="s">
        <v>1083</v>
      </c>
    </row>
    <row r="168" spans="1:29" ht="43.5">
      <c r="A168" t="s">
        <v>1084</v>
      </c>
      <c r="B168" s="24" t="s">
        <v>1085</v>
      </c>
      <c r="C168" s="24" t="s">
        <v>51</v>
      </c>
      <c r="D168">
        <v>405</v>
      </c>
      <c r="Z168" s="25" t="s">
        <v>1086</v>
      </c>
      <c r="AA168" s="25" t="e">
        <f>INDEX(allsections[[S]:[Order]],MATCH(X168,allsections[SGUID],0),3)</f>
        <v>#N/A</v>
      </c>
      <c r="AB168" s="25" t="e">
        <f>INDEX(allsections[[S]:[Order]],MATCH(Y168,allsections[SGUID],0),3)</f>
        <v>#N/A</v>
      </c>
      <c r="AC168" t="s">
        <v>1087</v>
      </c>
    </row>
    <row r="169" spans="1:29" ht="43.5">
      <c r="A169" t="s">
        <v>1088</v>
      </c>
      <c r="B169" s="24" t="s">
        <v>1089</v>
      </c>
      <c r="C169" s="24" t="s">
        <v>51</v>
      </c>
      <c r="D169">
        <v>405</v>
      </c>
      <c r="Z169" s="25" t="s">
        <v>1090</v>
      </c>
      <c r="AA169" s="25" t="e">
        <f>INDEX(allsections[[S]:[Order]],MATCH(X169,allsections[SGUID],0),3)</f>
        <v>#N/A</v>
      </c>
      <c r="AB169" s="25" t="e">
        <f>INDEX(allsections[[S]:[Order]],MATCH(Y169,allsections[SGUID],0),3)</f>
        <v>#N/A</v>
      </c>
      <c r="AC169" t="s">
        <v>1091</v>
      </c>
    </row>
    <row r="170" spans="1:29" ht="58">
      <c r="A170" t="s">
        <v>1092</v>
      </c>
      <c r="B170" s="24" t="s">
        <v>1093</v>
      </c>
      <c r="C170" t="s">
        <v>51</v>
      </c>
      <c r="D170">
        <v>406</v>
      </c>
      <c r="Z170" s="25" t="s">
        <v>1094</v>
      </c>
      <c r="AA170" s="25" t="e">
        <f>INDEX(allsections[[S]:[Order]],MATCH(X170,allsections[SGUID],0),3)</f>
        <v>#N/A</v>
      </c>
      <c r="AB170" s="25" t="e">
        <f>INDEX(allsections[[S]:[Order]],MATCH(Y170,allsections[SGUID],0),3)</f>
        <v>#N/A</v>
      </c>
      <c r="AC170" t="s">
        <v>1095</v>
      </c>
    </row>
    <row r="171" spans="1:29" ht="87">
      <c r="A171" t="s">
        <v>1096</v>
      </c>
      <c r="B171" s="24" t="s">
        <v>1097</v>
      </c>
      <c r="C171" s="24" t="s">
        <v>51</v>
      </c>
      <c r="D171">
        <v>407</v>
      </c>
      <c r="Z171" s="25" t="s">
        <v>1098</v>
      </c>
      <c r="AA171" s="25" t="e">
        <f>INDEX(allsections[[S]:[Order]],MATCH(X171,allsections[SGUID],0),3)</f>
        <v>#N/A</v>
      </c>
      <c r="AB171" s="25" t="e">
        <f>INDEX(allsections[[S]:[Order]],MATCH(Y171,allsections[SGUID],0),3)</f>
        <v>#N/A</v>
      </c>
      <c r="AC171" t="s">
        <v>1099</v>
      </c>
    </row>
    <row r="172" spans="1:29" ht="58">
      <c r="A172" t="s">
        <v>1100</v>
      </c>
      <c r="B172" s="24" t="s">
        <v>1101</v>
      </c>
      <c r="C172" s="24" t="s">
        <v>51</v>
      </c>
      <c r="D172">
        <v>501</v>
      </c>
      <c r="Z172" s="25" t="s">
        <v>1102</v>
      </c>
      <c r="AA172" s="25" t="e">
        <f>INDEX(allsections[[S]:[Order]],MATCH(X172,allsections[SGUID],0),3)</f>
        <v>#N/A</v>
      </c>
      <c r="AB172" s="25" t="e">
        <f>INDEX(allsections[[S]:[Order]],MATCH(Y172,allsections[SGUID],0),3)</f>
        <v>#N/A</v>
      </c>
      <c r="AC172" t="s">
        <v>1103</v>
      </c>
    </row>
    <row r="173" spans="1:29" ht="87">
      <c r="A173" t="s">
        <v>1104</v>
      </c>
      <c r="B173" s="24" t="s">
        <v>1105</v>
      </c>
      <c r="C173" s="24" t="s">
        <v>51</v>
      </c>
      <c r="D173">
        <v>502</v>
      </c>
      <c r="Z173" s="25" t="s">
        <v>1106</v>
      </c>
      <c r="AA173" s="25" t="e">
        <f>INDEX(allsections[[S]:[Order]],MATCH(X173,allsections[SGUID],0),3)</f>
        <v>#N/A</v>
      </c>
      <c r="AB173" s="25" t="e">
        <f>INDEX(allsections[[S]:[Order]],MATCH(Y173,allsections[SGUID],0),3)</f>
        <v>#N/A</v>
      </c>
      <c r="AC173" t="s">
        <v>1107</v>
      </c>
    </row>
    <row r="174" spans="1:29" ht="43.5">
      <c r="A174" t="s">
        <v>1108</v>
      </c>
      <c r="B174" s="24" t="s">
        <v>1109</v>
      </c>
      <c r="C174" s="24"/>
      <c r="D174">
        <v>503</v>
      </c>
      <c r="Z174" s="25" t="s">
        <v>1110</v>
      </c>
      <c r="AA174" s="25" t="e">
        <f>INDEX(allsections[[S]:[Order]],MATCH(X174,allsections[SGUID],0),3)</f>
        <v>#N/A</v>
      </c>
      <c r="AB174" s="25" t="e">
        <f>INDEX(allsections[[S]:[Order]],MATCH(Y174,allsections[SGUID],0),3)</f>
        <v>#N/A</v>
      </c>
      <c r="AC174" t="s">
        <v>1111</v>
      </c>
    </row>
    <row r="175" spans="1:29" ht="43.5">
      <c r="A175" t="s">
        <v>1112</v>
      </c>
      <c r="B175" s="24" t="s">
        <v>1113</v>
      </c>
      <c r="C175" s="24" t="s">
        <v>51</v>
      </c>
      <c r="D175">
        <v>504</v>
      </c>
      <c r="Z175" s="25" t="s">
        <v>1114</v>
      </c>
      <c r="AA175" s="25" t="e">
        <f>INDEX(allsections[[S]:[Order]],MATCH(X175,allsections[SGUID],0),3)</f>
        <v>#N/A</v>
      </c>
      <c r="AB175" s="25" t="e">
        <f>INDEX(allsections[[S]:[Order]],MATCH(Y175,allsections[SGUID],0),3)</f>
        <v>#N/A</v>
      </c>
      <c r="AC175" t="s">
        <v>1115</v>
      </c>
    </row>
    <row r="176" spans="1:29" ht="101.5">
      <c r="A176" t="s">
        <v>1116</v>
      </c>
      <c r="B176" s="24" t="s">
        <v>1117</v>
      </c>
      <c r="C176" s="24" t="s">
        <v>51</v>
      </c>
      <c r="D176">
        <v>601</v>
      </c>
      <c r="Z176" s="25" t="s">
        <v>1118</v>
      </c>
      <c r="AA176" s="25" t="e">
        <f>INDEX(allsections[[S]:[Order]],MATCH(X176,allsections[SGUID],0),3)</f>
        <v>#N/A</v>
      </c>
      <c r="AB176" s="25" t="e">
        <f>INDEX(allsections[[S]:[Order]],MATCH(Y176,allsections[SGUID],0),3)</f>
        <v>#N/A</v>
      </c>
      <c r="AC176" t="s">
        <v>1119</v>
      </c>
    </row>
    <row r="177" spans="1:29" ht="87">
      <c r="A177" t="s">
        <v>1120</v>
      </c>
      <c r="B177" s="24" t="s">
        <v>1121</v>
      </c>
      <c r="C177" s="24" t="s">
        <v>51</v>
      </c>
      <c r="D177">
        <v>602</v>
      </c>
      <c r="Z177" s="25" t="s">
        <v>1122</v>
      </c>
      <c r="AA177" s="25" t="e">
        <f>INDEX(allsections[[S]:[Order]],MATCH(X177,allsections[SGUID],0),3)</f>
        <v>#N/A</v>
      </c>
      <c r="AB177" s="25" t="e">
        <f>INDEX(allsections[[S]:[Order]],MATCH(Y177,allsections[SGUID],0),3)</f>
        <v>#N/A</v>
      </c>
      <c r="AC177" t="s">
        <v>1123</v>
      </c>
    </row>
    <row r="178" spans="1:29" ht="101.5">
      <c r="A178" t="s">
        <v>1124</v>
      </c>
      <c r="B178" s="24" t="s">
        <v>1125</v>
      </c>
      <c r="C178" s="24" t="s">
        <v>51</v>
      </c>
      <c r="D178">
        <v>603</v>
      </c>
      <c r="Z178" s="25" t="s">
        <v>1126</v>
      </c>
      <c r="AA178" s="25" t="e">
        <f>INDEX(allsections[[S]:[Order]],MATCH(X178,allsections[SGUID],0),3)</f>
        <v>#N/A</v>
      </c>
      <c r="AB178" s="25" t="e">
        <f>INDEX(allsections[[S]:[Order]],MATCH(Y178,allsections[SGUID],0),3)</f>
        <v>#N/A</v>
      </c>
      <c r="AC178" t="s">
        <v>1127</v>
      </c>
    </row>
    <row r="179" spans="1:29" ht="87">
      <c r="A179" t="s">
        <v>1128</v>
      </c>
      <c r="B179" s="24" t="s">
        <v>1129</v>
      </c>
      <c r="C179" s="24" t="s">
        <v>1130</v>
      </c>
      <c r="D179">
        <v>604</v>
      </c>
      <c r="Z179" s="25" t="s">
        <v>1131</v>
      </c>
      <c r="AA179" s="25" t="e">
        <f>INDEX(allsections[[S]:[Order]],MATCH(X179,allsections[SGUID],0),3)</f>
        <v>#N/A</v>
      </c>
      <c r="AB179" s="25" t="e">
        <f>INDEX(allsections[[S]:[Order]],MATCH(Y179,allsections[SGUID],0),3)</f>
        <v>#N/A</v>
      </c>
      <c r="AC179" t="s">
        <v>1132</v>
      </c>
    </row>
    <row r="180" spans="1:29" ht="87">
      <c r="A180" t="s">
        <v>1133</v>
      </c>
      <c r="B180" s="24" t="s">
        <v>1134</v>
      </c>
      <c r="C180" t="s">
        <v>51</v>
      </c>
      <c r="D180">
        <v>701</v>
      </c>
      <c r="Z180" s="25" t="s">
        <v>1135</v>
      </c>
      <c r="AA180" s="25" t="e">
        <f>INDEX(allsections[[S]:[Order]],MATCH(X180,allsections[SGUID],0),3)</f>
        <v>#N/A</v>
      </c>
      <c r="AB180" s="25" t="e">
        <f>INDEX(allsections[[S]:[Order]],MATCH(Y180,allsections[SGUID],0),3)</f>
        <v>#N/A</v>
      </c>
      <c r="AC180" t="s">
        <v>1136</v>
      </c>
    </row>
    <row r="181" spans="1:29" ht="130.5">
      <c r="A181" t="s">
        <v>1137</v>
      </c>
      <c r="B181" s="24" t="s">
        <v>1138</v>
      </c>
      <c r="C181" s="24" t="s">
        <v>51</v>
      </c>
      <c r="D181">
        <v>701</v>
      </c>
      <c r="Z181" s="25" t="s">
        <v>1139</v>
      </c>
      <c r="AA181" s="25" t="e">
        <f>INDEX(allsections[[S]:[Order]],MATCH(X181,allsections[SGUID],0),3)</f>
        <v>#N/A</v>
      </c>
      <c r="AB181" s="25" t="e">
        <f>INDEX(allsections[[S]:[Order]],MATCH(Y181,allsections[SGUID],0),3)</f>
        <v>#N/A</v>
      </c>
      <c r="AC181" t="s">
        <v>1140</v>
      </c>
    </row>
    <row r="182" spans="1:29" ht="58">
      <c r="A182" t="s">
        <v>1141</v>
      </c>
      <c r="B182" s="24" t="s">
        <v>1142</v>
      </c>
      <c r="C182" s="24" t="s">
        <v>51</v>
      </c>
      <c r="D182">
        <v>702</v>
      </c>
      <c r="Z182" s="25" t="s">
        <v>1143</v>
      </c>
      <c r="AA182" s="25" t="e">
        <f>INDEX(allsections[[S]:[Order]],MATCH(X182,allsections[SGUID],0),3)</f>
        <v>#N/A</v>
      </c>
      <c r="AB182" s="25" t="e">
        <f>INDEX(allsections[[S]:[Order]],MATCH(Y182,allsections[SGUID],0),3)</f>
        <v>#N/A</v>
      </c>
      <c r="AC182" t="s">
        <v>1144</v>
      </c>
    </row>
    <row r="183" spans="1:29" ht="58">
      <c r="A183" t="s">
        <v>1145</v>
      </c>
      <c r="B183" s="24" t="s">
        <v>1146</v>
      </c>
      <c r="C183" s="24" t="s">
        <v>51</v>
      </c>
      <c r="D183">
        <v>702</v>
      </c>
      <c r="Z183" s="25" t="s">
        <v>1147</v>
      </c>
      <c r="AA183" s="25" t="e">
        <f>INDEX(allsections[[S]:[Order]],MATCH(X183,allsections[SGUID],0),3)</f>
        <v>#N/A</v>
      </c>
      <c r="AB183" s="25" t="e">
        <f>INDEX(allsections[[S]:[Order]],MATCH(Y183,allsections[SGUID],0),3)</f>
        <v>#N/A</v>
      </c>
      <c r="AC183" t="s">
        <v>1148</v>
      </c>
    </row>
    <row r="184" spans="1:29" ht="29">
      <c r="A184" t="s">
        <v>1149</v>
      </c>
      <c r="B184" s="24" t="s">
        <v>1150</v>
      </c>
      <c r="C184" s="24" t="s">
        <v>51</v>
      </c>
      <c r="D184">
        <v>703</v>
      </c>
      <c r="Z184" s="25" t="s">
        <v>1151</v>
      </c>
      <c r="AA184" s="25" t="e">
        <f>INDEX(allsections[[S]:[Order]],MATCH(X184,allsections[SGUID],0),3)</f>
        <v>#N/A</v>
      </c>
      <c r="AB184" s="25" t="e">
        <f>INDEX(allsections[[S]:[Order]],MATCH(Y184,allsections[SGUID],0),3)</f>
        <v>#N/A</v>
      </c>
      <c r="AC184" t="s">
        <v>1152</v>
      </c>
    </row>
    <row r="185" spans="1:29" ht="87">
      <c r="A185" t="s">
        <v>1153</v>
      </c>
      <c r="B185" s="24" t="s">
        <v>1154</v>
      </c>
      <c r="C185" s="24" t="s">
        <v>51</v>
      </c>
      <c r="D185">
        <v>703</v>
      </c>
      <c r="Z185" s="25" t="s">
        <v>1155</v>
      </c>
      <c r="AA185" s="25" t="e">
        <f>INDEX(allsections[[S]:[Order]],MATCH(X185,allsections[SGUID],0),3)</f>
        <v>#N/A</v>
      </c>
      <c r="AB185" s="25" t="e">
        <f>INDEX(allsections[[S]:[Order]],MATCH(Y185,allsections[SGUID],0),3)</f>
        <v>#N/A</v>
      </c>
      <c r="AC185" t="s">
        <v>1156</v>
      </c>
    </row>
    <row r="186" spans="1:29" ht="87">
      <c r="A186" t="s">
        <v>1157</v>
      </c>
      <c r="B186" s="24" t="s">
        <v>1158</v>
      </c>
      <c r="C186" s="24" t="s">
        <v>51</v>
      </c>
      <c r="D186">
        <v>704</v>
      </c>
      <c r="Z186" s="25" t="s">
        <v>1159</v>
      </c>
      <c r="AA186" s="25" t="e">
        <f>INDEX(allsections[[S]:[Order]],MATCH(X186,allsections[SGUID],0),3)</f>
        <v>#N/A</v>
      </c>
      <c r="AB186" s="25" t="e">
        <f>INDEX(allsections[[S]:[Order]],MATCH(Y186,allsections[SGUID],0),3)</f>
        <v>#N/A</v>
      </c>
      <c r="AC186" t="s">
        <v>1160</v>
      </c>
    </row>
    <row r="187" spans="1:29" ht="159.5">
      <c r="A187" t="s">
        <v>1161</v>
      </c>
      <c r="B187" s="24" t="s">
        <v>1162</v>
      </c>
      <c r="C187" s="24" t="s">
        <v>51</v>
      </c>
      <c r="D187">
        <v>704</v>
      </c>
      <c r="Z187" s="25" t="s">
        <v>1163</v>
      </c>
      <c r="AA187" s="25" t="e">
        <f>INDEX(allsections[[S]:[Order]],MATCH(X187,allsections[SGUID],0),3)</f>
        <v>#N/A</v>
      </c>
      <c r="AB187" s="25" t="e">
        <f>INDEX(allsections[[S]:[Order]],MATCH(Y187,allsections[SGUID],0),3)</f>
        <v>#N/A</v>
      </c>
      <c r="AC187" t="s">
        <v>1164</v>
      </c>
    </row>
    <row r="188" spans="1:29" ht="116">
      <c r="A188" t="s">
        <v>1165</v>
      </c>
      <c r="B188" s="24" t="s">
        <v>1166</v>
      </c>
      <c r="C188" s="24" t="s">
        <v>51</v>
      </c>
      <c r="D188">
        <v>705</v>
      </c>
      <c r="Z188" s="25" t="s">
        <v>1167</v>
      </c>
      <c r="AA188" s="25" t="e">
        <f>INDEX(allsections[[S]:[Order]],MATCH(X188,allsections[SGUID],0),3)</f>
        <v>#N/A</v>
      </c>
      <c r="AB188" s="25" t="e">
        <f>INDEX(allsections[[S]:[Order]],MATCH(Y188,allsections[SGUID],0),3)</f>
        <v>#N/A</v>
      </c>
      <c r="AC188" t="s">
        <v>1168</v>
      </c>
    </row>
    <row r="189" spans="1:29" ht="87">
      <c r="A189" t="s">
        <v>1169</v>
      </c>
      <c r="B189" s="24" t="s">
        <v>1170</v>
      </c>
      <c r="C189" s="24" t="s">
        <v>51</v>
      </c>
      <c r="D189">
        <v>705</v>
      </c>
      <c r="Z189" s="25" t="s">
        <v>1171</v>
      </c>
      <c r="AA189" s="25" t="e">
        <f>INDEX(allsections[[S]:[Order]],MATCH(X189,allsections[SGUID],0),3)</f>
        <v>#N/A</v>
      </c>
      <c r="AB189" s="25" t="e">
        <f>INDEX(allsections[[S]:[Order]],MATCH(Y189,allsections[SGUID],0),3)</f>
        <v>#N/A</v>
      </c>
      <c r="AC189" t="s">
        <v>1172</v>
      </c>
    </row>
    <row r="190" spans="1:29" ht="290">
      <c r="A190" t="s">
        <v>1173</v>
      </c>
      <c r="B190" s="24" t="s">
        <v>1174</v>
      </c>
      <c r="C190" s="24" t="s">
        <v>1175</v>
      </c>
      <c r="D190">
        <v>706</v>
      </c>
      <c r="Z190" s="25" t="s">
        <v>1176</v>
      </c>
      <c r="AA190" s="25" t="e">
        <f>INDEX(allsections[[S]:[Order]],MATCH(X190,allsections[SGUID],0),3)</f>
        <v>#N/A</v>
      </c>
      <c r="AB190" s="25" t="e">
        <f>INDEX(allsections[[S]:[Order]],MATCH(Y190,allsections[SGUID],0),3)</f>
        <v>#N/A</v>
      </c>
      <c r="AC190" t="s">
        <v>1177</v>
      </c>
    </row>
    <row r="191" spans="1:29" ht="116">
      <c r="A191" t="s">
        <v>1178</v>
      </c>
      <c r="B191" s="24" t="s">
        <v>1179</v>
      </c>
      <c r="C191" s="24" t="s">
        <v>51</v>
      </c>
      <c r="D191">
        <v>706</v>
      </c>
      <c r="Z191" s="25" t="s">
        <v>1180</v>
      </c>
      <c r="AA191" s="25" t="e">
        <f>INDEX(allsections[[S]:[Order]],MATCH(X191,allsections[SGUID],0),3)</f>
        <v>#N/A</v>
      </c>
      <c r="AB191" s="25" t="e">
        <f>INDEX(allsections[[S]:[Order]],MATCH(Y191,allsections[SGUID],0),3)</f>
        <v>#N/A</v>
      </c>
      <c r="AC191" t="s">
        <v>1181</v>
      </c>
    </row>
    <row r="192" spans="1:29" ht="87">
      <c r="A192" t="s">
        <v>1182</v>
      </c>
      <c r="B192" s="24" t="s">
        <v>1183</v>
      </c>
      <c r="C192" s="24" t="s">
        <v>51</v>
      </c>
      <c r="D192">
        <v>707</v>
      </c>
      <c r="Z192" s="25" t="s">
        <v>1184</v>
      </c>
      <c r="AA192" s="25" t="e">
        <f>INDEX(allsections[[S]:[Order]],MATCH(X192,allsections[SGUID],0),3)</f>
        <v>#N/A</v>
      </c>
      <c r="AB192" s="25" t="e">
        <f>INDEX(allsections[[S]:[Order]],MATCH(Y192,allsections[SGUID],0),3)</f>
        <v>#N/A</v>
      </c>
      <c r="AC192" t="s">
        <v>1185</v>
      </c>
    </row>
    <row r="193" spans="1:29" ht="87">
      <c r="A193" t="s">
        <v>1186</v>
      </c>
      <c r="B193" s="24" t="s">
        <v>1187</v>
      </c>
      <c r="C193" s="24" t="s">
        <v>51</v>
      </c>
      <c r="D193">
        <v>708</v>
      </c>
      <c r="Z193" s="25" t="s">
        <v>1188</v>
      </c>
      <c r="AA193" s="25" t="e">
        <f>INDEX(allsections[[S]:[Order]],MATCH(X193,allsections[SGUID],0),3)</f>
        <v>#N/A</v>
      </c>
      <c r="AB193" s="25" t="e">
        <f>INDEX(allsections[[S]:[Order]],MATCH(Y193,allsections[SGUID],0),3)</f>
        <v>#N/A</v>
      </c>
      <c r="AC193" t="s">
        <v>1189</v>
      </c>
    </row>
    <row r="194" spans="1:29" ht="43.5">
      <c r="A194" t="s">
        <v>1190</v>
      </c>
      <c r="B194" s="24" t="s">
        <v>1191</v>
      </c>
      <c r="C194" s="24" t="s">
        <v>51</v>
      </c>
      <c r="D194">
        <v>709</v>
      </c>
      <c r="Z194" s="25" t="s">
        <v>1192</v>
      </c>
      <c r="AA194" s="25" t="e">
        <f>INDEX(allsections[[S]:[Order]],MATCH(X194,allsections[SGUID],0),3)</f>
        <v>#N/A</v>
      </c>
      <c r="AB194" s="25" t="e">
        <f>INDEX(allsections[[S]:[Order]],MATCH(Y194,allsections[SGUID],0),3)</f>
        <v>#N/A</v>
      </c>
      <c r="AC194" t="s">
        <v>1193</v>
      </c>
    </row>
    <row r="195" spans="1:29" ht="72.5">
      <c r="A195" t="s">
        <v>1194</v>
      </c>
      <c r="B195" s="24" t="s">
        <v>1195</v>
      </c>
      <c r="C195" s="24" t="s">
        <v>51</v>
      </c>
      <c r="D195">
        <v>801</v>
      </c>
      <c r="Z195" s="25" t="s">
        <v>1196</v>
      </c>
      <c r="AA195" s="25" t="e">
        <f>INDEX(allsections[[S]:[Order]],MATCH(X195,allsections[SGUID],0),3)</f>
        <v>#N/A</v>
      </c>
      <c r="AB195" s="25" t="e">
        <f>INDEX(allsections[[S]:[Order]],MATCH(Y195,allsections[SGUID],0),3)</f>
        <v>#N/A</v>
      </c>
      <c r="AC195" t="s">
        <v>1197</v>
      </c>
    </row>
    <row r="196" spans="1:29" ht="72.5">
      <c r="A196" t="s">
        <v>1198</v>
      </c>
      <c r="B196" s="24" t="s">
        <v>1199</v>
      </c>
      <c r="C196" t="s">
        <v>51</v>
      </c>
      <c r="D196">
        <v>802</v>
      </c>
      <c r="Z196" s="25" t="s">
        <v>1200</v>
      </c>
      <c r="AA196" s="25" t="e">
        <f>INDEX(allsections[[S]:[Order]],MATCH(X196,allsections[SGUID],0),3)</f>
        <v>#N/A</v>
      </c>
      <c r="AB196" s="25" t="e">
        <f>INDEX(allsections[[S]:[Order]],MATCH(Y196,allsections[SGUID],0),3)</f>
        <v>#N/A</v>
      </c>
      <c r="AC196" t="s">
        <v>1201</v>
      </c>
    </row>
    <row r="197" spans="1:29" ht="72.5">
      <c r="A197" t="s">
        <v>1202</v>
      </c>
      <c r="B197" s="24" t="s">
        <v>1203</v>
      </c>
      <c r="C197" t="s">
        <v>51</v>
      </c>
      <c r="D197">
        <v>1201</v>
      </c>
      <c r="Z197" s="25" t="s">
        <v>1204</v>
      </c>
      <c r="AA197" s="25" t="e">
        <f>INDEX(allsections[[S]:[Order]],MATCH(X197,allsections[SGUID],0),3)</f>
        <v>#N/A</v>
      </c>
      <c r="AB197" s="25" t="e">
        <f>INDEX(allsections[[S]:[Order]],MATCH(Y197,allsections[SGUID],0),3)</f>
        <v>#N/A</v>
      </c>
      <c r="AC197" t="s">
        <v>1205</v>
      </c>
    </row>
    <row r="198" spans="1:29" ht="58">
      <c r="A198" t="s">
        <v>1206</v>
      </c>
      <c r="B198" s="24" t="s">
        <v>1207</v>
      </c>
      <c r="C198" s="24" t="s">
        <v>51</v>
      </c>
      <c r="D198">
        <v>1202</v>
      </c>
      <c r="Z198" s="25" t="s">
        <v>1208</v>
      </c>
      <c r="AA198" s="25" t="e">
        <f>INDEX(allsections[[S]:[Order]],MATCH(X198,allsections[SGUID],0),3)</f>
        <v>#N/A</v>
      </c>
      <c r="AB198" s="25" t="e">
        <f>INDEX(allsections[[S]:[Order]],MATCH(Y198,allsections[SGUID],0),3)</f>
        <v>#N/A</v>
      </c>
      <c r="AC198" t="s">
        <v>1209</v>
      </c>
    </row>
    <row r="199" spans="1:29" ht="101.5">
      <c r="A199" t="s">
        <v>1210</v>
      </c>
      <c r="B199" s="24" t="s">
        <v>1211</v>
      </c>
      <c r="C199" t="s">
        <v>51</v>
      </c>
      <c r="D199">
        <v>1203</v>
      </c>
      <c r="Z199" s="25" t="s">
        <v>1212</v>
      </c>
      <c r="AA199" s="25" t="e">
        <f>INDEX(allsections[[S]:[Order]],MATCH(X199,allsections[SGUID],0),3)</f>
        <v>#N/A</v>
      </c>
      <c r="AB199" s="25" t="e">
        <f>INDEX(allsections[[S]:[Order]],MATCH(Y199,allsections[SGUID],0),3)</f>
        <v>#N/A</v>
      </c>
      <c r="AC199" t="s">
        <v>1213</v>
      </c>
    </row>
    <row r="200" spans="1:29" ht="203">
      <c r="A200" t="s">
        <v>1214</v>
      </c>
      <c r="B200" s="24" t="s">
        <v>1215</v>
      </c>
      <c r="C200" s="24" t="s">
        <v>1216</v>
      </c>
      <c r="D200">
        <v>1801</v>
      </c>
      <c r="Z200" s="25" t="s">
        <v>1217</v>
      </c>
      <c r="AA200" s="25" t="e">
        <f>INDEX(allsections[[S]:[Order]],MATCH(X200,allsections[SGUID],0),3)</f>
        <v>#N/A</v>
      </c>
      <c r="AB200" s="25" t="e">
        <f>INDEX(allsections[[S]:[Order]],MATCH(Y200,allsections[SGUID],0),3)</f>
        <v>#N/A</v>
      </c>
      <c r="AC200" t="s">
        <v>1218</v>
      </c>
    </row>
    <row r="201" spans="1:29" ht="58">
      <c r="A201" t="s">
        <v>1219</v>
      </c>
      <c r="B201" s="24" t="s">
        <v>1220</v>
      </c>
      <c r="C201" s="24" t="s">
        <v>51</v>
      </c>
      <c r="D201">
        <v>1802</v>
      </c>
      <c r="Z201" s="25" t="s">
        <v>1221</v>
      </c>
      <c r="AA201" s="25" t="e">
        <f>INDEX(allsections[[S]:[Order]],MATCH(X201,allsections[SGUID],0),3)</f>
        <v>#N/A</v>
      </c>
      <c r="AB201" s="25" t="e">
        <f>INDEX(allsections[[S]:[Order]],MATCH(Y201,allsections[SGUID],0),3)</f>
        <v>#N/A</v>
      </c>
      <c r="AC201" t="s">
        <v>1222</v>
      </c>
    </row>
    <row r="202" spans="1:29" ht="174">
      <c r="A202" t="s">
        <v>1223</v>
      </c>
      <c r="B202" s="24" t="s">
        <v>1224</v>
      </c>
      <c r="C202" s="24" t="s">
        <v>1225</v>
      </c>
      <c r="D202">
        <v>1803</v>
      </c>
      <c r="Z202" s="25" t="s">
        <v>1226</v>
      </c>
      <c r="AA202" s="25" t="e">
        <f>INDEX(allsections[[S]:[Order]],MATCH(X202,allsections[SGUID],0),3)</f>
        <v>#N/A</v>
      </c>
      <c r="AB202" s="25" t="e">
        <f>INDEX(allsections[[S]:[Order]],MATCH(Y202,allsections[SGUID],0),3)</f>
        <v>#N/A</v>
      </c>
      <c r="AC202" t="s">
        <v>1227</v>
      </c>
    </row>
    <row r="203" spans="1:29" ht="58">
      <c r="A203" t="s">
        <v>1228</v>
      </c>
      <c r="B203" s="24" t="s">
        <v>1229</v>
      </c>
      <c r="C203" s="24" t="s">
        <v>51</v>
      </c>
      <c r="D203">
        <v>1901</v>
      </c>
      <c r="Z203" s="25" t="s">
        <v>1230</v>
      </c>
      <c r="AA203" s="25" t="e">
        <f>INDEX(allsections[[S]:[Order]],MATCH(X203,allsections[SGUID],0),3)</f>
        <v>#N/A</v>
      </c>
      <c r="AB203" s="25" t="e">
        <f>INDEX(allsections[[S]:[Order]],MATCH(Y203,allsections[SGUID],0),3)</f>
        <v>#N/A</v>
      </c>
      <c r="AC203" t="s">
        <v>1231</v>
      </c>
    </row>
    <row r="204" spans="1:29" ht="101.5">
      <c r="A204" t="s">
        <v>1232</v>
      </c>
      <c r="B204" s="24" t="s">
        <v>1233</v>
      </c>
      <c r="C204" s="24" t="s">
        <v>51</v>
      </c>
      <c r="D204">
        <v>1902</v>
      </c>
      <c r="Z204" s="25" t="s">
        <v>1234</v>
      </c>
      <c r="AA204" s="25" t="e">
        <f>INDEX(allsections[[S]:[Order]],MATCH(X204,allsections[SGUID],0),3)</f>
        <v>#N/A</v>
      </c>
      <c r="AB204" s="25" t="e">
        <f>INDEX(allsections[[S]:[Order]],MATCH(Y204,allsections[SGUID],0),3)</f>
        <v>#N/A</v>
      </c>
      <c r="AC204" t="s">
        <v>1235</v>
      </c>
    </row>
    <row r="205" spans="1:29" ht="87">
      <c r="A205" t="s">
        <v>1236</v>
      </c>
      <c r="B205" s="24" t="s">
        <v>1237</v>
      </c>
      <c r="C205" s="24" t="s">
        <v>51</v>
      </c>
      <c r="D205">
        <v>1903</v>
      </c>
      <c r="Z205" s="25" t="s">
        <v>1238</v>
      </c>
      <c r="AA205" s="25" t="e">
        <f>INDEX(allsections[[S]:[Order]],MATCH(X205,allsections[SGUID],0),3)</f>
        <v>#N/A</v>
      </c>
      <c r="AB205" s="25" t="e">
        <f>INDEX(allsections[[S]:[Order]],MATCH(Y205,allsections[SGUID],0),3)</f>
        <v>#N/A</v>
      </c>
      <c r="AC205" t="s">
        <v>1239</v>
      </c>
    </row>
    <row r="206" spans="1:29" ht="87">
      <c r="A206" t="s">
        <v>1240</v>
      </c>
      <c r="B206" s="24" t="s">
        <v>1241</v>
      </c>
      <c r="C206" s="24"/>
      <c r="D206">
        <v>2001</v>
      </c>
      <c r="Z206" s="25" t="s">
        <v>1242</v>
      </c>
      <c r="AA206" s="25" t="e">
        <f>INDEX(allsections[[S]:[Order]],MATCH(X206,allsections[SGUID],0),3)</f>
        <v>#N/A</v>
      </c>
      <c r="AB206" s="25" t="e">
        <f>INDEX(allsections[[S]:[Order]],MATCH(Y206,allsections[SGUID],0),3)</f>
        <v>#N/A</v>
      </c>
      <c r="AC206" t="s">
        <v>1243</v>
      </c>
    </row>
    <row r="207" spans="1:29" ht="72.5">
      <c r="A207" t="s">
        <v>1244</v>
      </c>
      <c r="B207" s="24" t="s">
        <v>1245</v>
      </c>
      <c r="C207" s="24" t="s">
        <v>51</v>
      </c>
      <c r="D207">
        <v>2001</v>
      </c>
      <c r="Z207" s="25" t="s">
        <v>1246</v>
      </c>
      <c r="AA207" s="25" t="e">
        <f>INDEX(allsections[[S]:[Order]],MATCH(X207,allsections[SGUID],0),3)</f>
        <v>#N/A</v>
      </c>
      <c r="AB207" s="25" t="e">
        <f>INDEX(allsections[[S]:[Order]],MATCH(Y207,allsections[SGUID],0),3)</f>
        <v>#N/A</v>
      </c>
      <c r="AC207" t="s">
        <v>1247</v>
      </c>
    </row>
    <row r="208" spans="1:29" ht="72.5">
      <c r="A208" t="s">
        <v>1248</v>
      </c>
      <c r="B208" s="24" t="s">
        <v>1249</v>
      </c>
      <c r="C208" s="24" t="s">
        <v>51</v>
      </c>
      <c r="D208">
        <v>2001</v>
      </c>
      <c r="Z208" s="25" t="s">
        <v>1250</v>
      </c>
      <c r="AA208" s="25" t="e">
        <f>INDEX(allsections[[S]:[Order]],MATCH(X208,allsections[SGUID],0),3)</f>
        <v>#N/A</v>
      </c>
      <c r="AB208" s="25" t="e">
        <f>INDEX(allsections[[S]:[Order]],MATCH(Y208,allsections[SGUID],0),3)</f>
        <v>#N/A</v>
      </c>
      <c r="AC208" t="s">
        <v>1251</v>
      </c>
    </row>
    <row r="209" spans="1:29" ht="72.5">
      <c r="A209" t="s">
        <v>1252</v>
      </c>
      <c r="B209" s="24" t="s">
        <v>1253</v>
      </c>
      <c r="C209" s="24"/>
      <c r="D209">
        <v>2002</v>
      </c>
      <c r="Z209" s="25" t="s">
        <v>1254</v>
      </c>
      <c r="AA209" s="25" t="e">
        <f>INDEX(allsections[[S]:[Order]],MATCH(X209,allsections[SGUID],0),3)</f>
        <v>#N/A</v>
      </c>
      <c r="AB209" s="25" t="e">
        <f>INDEX(allsections[[S]:[Order]],MATCH(Y209,allsections[SGUID],0),3)</f>
        <v>#N/A</v>
      </c>
      <c r="AC209" t="s">
        <v>1255</v>
      </c>
    </row>
    <row r="210" spans="1:29" ht="101.5">
      <c r="A210" t="s">
        <v>1256</v>
      </c>
      <c r="B210" s="24" t="s">
        <v>1257</v>
      </c>
      <c r="C210" s="24" t="s">
        <v>51</v>
      </c>
      <c r="D210">
        <v>2002</v>
      </c>
      <c r="Z210" s="25" t="s">
        <v>1258</v>
      </c>
      <c r="AA210" s="25" t="e">
        <f>INDEX(allsections[[S]:[Order]],MATCH(X210,allsections[SGUID],0),3)</f>
        <v>#N/A</v>
      </c>
      <c r="AB210" s="25" t="e">
        <f>INDEX(allsections[[S]:[Order]],MATCH(Y210,allsections[SGUID],0),3)</f>
        <v>#N/A</v>
      </c>
      <c r="AC210" t="s">
        <v>1259</v>
      </c>
    </row>
    <row r="211" spans="1:29" ht="58">
      <c r="A211" t="s">
        <v>1260</v>
      </c>
      <c r="B211" s="24" t="s">
        <v>1261</v>
      </c>
      <c r="C211" s="24" t="s">
        <v>51</v>
      </c>
      <c r="D211">
        <v>2002</v>
      </c>
      <c r="Z211" s="25" t="s">
        <v>1262</v>
      </c>
      <c r="AA211" s="25" t="e">
        <f>INDEX(allsections[[S]:[Order]],MATCH(X211,allsections[SGUID],0),3)</f>
        <v>#N/A</v>
      </c>
      <c r="AB211" s="25" t="e">
        <f>INDEX(allsections[[S]:[Order]],MATCH(Y211,allsections[SGUID],0),3)</f>
        <v>#N/A</v>
      </c>
      <c r="AC211" t="s">
        <v>1263</v>
      </c>
    </row>
    <row r="212" spans="1:29" ht="101.5">
      <c r="A212" t="s">
        <v>1264</v>
      </c>
      <c r="B212" s="24" t="s">
        <v>1265</v>
      </c>
      <c r="C212" s="24"/>
      <c r="D212">
        <v>2003</v>
      </c>
      <c r="Z212" s="25" t="s">
        <v>1266</v>
      </c>
      <c r="AA212" s="25" t="e">
        <f>INDEX(allsections[[S]:[Order]],MATCH(X212,allsections[SGUID],0),3)</f>
        <v>#N/A</v>
      </c>
      <c r="AB212" s="25" t="e">
        <f>INDEX(allsections[[S]:[Order]],MATCH(Y212,allsections[SGUID],0),3)</f>
        <v>#N/A</v>
      </c>
      <c r="AC212" t="s">
        <v>1267</v>
      </c>
    </row>
    <row r="213" spans="1:29" ht="43.5">
      <c r="A213" t="s">
        <v>1268</v>
      </c>
      <c r="B213" s="24" t="s">
        <v>1269</v>
      </c>
      <c r="C213" s="24" t="s">
        <v>51</v>
      </c>
      <c r="D213">
        <v>2003</v>
      </c>
      <c r="Z213" s="25" t="s">
        <v>1270</v>
      </c>
      <c r="AA213" s="25" t="e">
        <f>INDEX(allsections[[S]:[Order]],MATCH(X213,allsections[SGUID],0),3)</f>
        <v>#N/A</v>
      </c>
      <c r="AB213" s="25" t="e">
        <f>INDEX(allsections[[S]:[Order]],MATCH(Y213,allsections[SGUID],0),3)</f>
        <v>#N/A</v>
      </c>
      <c r="AC213" t="s">
        <v>1271</v>
      </c>
    </row>
    <row r="214" spans="1:29" ht="87">
      <c r="A214" t="s">
        <v>1272</v>
      </c>
      <c r="B214" s="24" t="s">
        <v>1273</v>
      </c>
      <c r="C214" s="24" t="s">
        <v>51</v>
      </c>
      <c r="D214">
        <v>2003</v>
      </c>
      <c r="Z214" s="25" t="s">
        <v>1274</v>
      </c>
      <c r="AA214" s="25" t="e">
        <f>INDEX(allsections[[S]:[Order]],MATCH(X214,allsections[SGUID],0),3)</f>
        <v>#N/A</v>
      </c>
      <c r="AB214" s="25" t="e">
        <f>INDEX(allsections[[S]:[Order]],MATCH(Y214,allsections[SGUID],0),3)</f>
        <v>#N/A</v>
      </c>
      <c r="AC214" t="s">
        <v>1275</v>
      </c>
    </row>
    <row r="215" spans="1:29" ht="58">
      <c r="A215" t="s">
        <v>1276</v>
      </c>
      <c r="B215" s="24" t="s">
        <v>1277</v>
      </c>
      <c r="C215" s="24"/>
      <c r="D215">
        <v>2004</v>
      </c>
      <c r="Z215" s="25" t="s">
        <v>1278</v>
      </c>
      <c r="AA215" s="25" t="e">
        <f>INDEX(allsections[[S]:[Order]],MATCH(X215,allsections[SGUID],0),3)</f>
        <v>#N/A</v>
      </c>
      <c r="AB215" s="25" t="e">
        <f>INDEX(allsections[[S]:[Order]],MATCH(Y215,allsections[SGUID],0),3)</f>
        <v>#N/A</v>
      </c>
      <c r="AC215" t="s">
        <v>1279</v>
      </c>
    </row>
    <row r="216" spans="1:29" ht="58">
      <c r="A216" t="s">
        <v>1280</v>
      </c>
      <c r="B216" s="24" t="s">
        <v>1281</v>
      </c>
      <c r="C216" s="24" t="s">
        <v>51</v>
      </c>
      <c r="D216">
        <v>2004</v>
      </c>
      <c r="Z216" s="25" t="s">
        <v>1282</v>
      </c>
      <c r="AA216" s="25" t="e">
        <f>INDEX(allsections[[S]:[Order]],MATCH(X216,allsections[SGUID],0),3)</f>
        <v>#N/A</v>
      </c>
      <c r="AB216" s="25" t="e">
        <f>INDEX(allsections[[S]:[Order]],MATCH(Y216,allsections[SGUID],0),3)</f>
        <v>#N/A</v>
      </c>
      <c r="AC216" t="s">
        <v>1283</v>
      </c>
    </row>
    <row r="217" spans="1:29" ht="43.5">
      <c r="A217" t="s">
        <v>1284</v>
      </c>
      <c r="B217" s="24" t="s">
        <v>1285</v>
      </c>
      <c r="C217" s="24" t="s">
        <v>51</v>
      </c>
      <c r="D217">
        <v>2004</v>
      </c>
      <c r="Z217" s="25" t="s">
        <v>1286</v>
      </c>
      <c r="AA217" s="25" t="e">
        <f>INDEX(allsections[[S]:[Order]],MATCH(X217,allsections[SGUID],0),3)</f>
        <v>#N/A</v>
      </c>
      <c r="AB217" s="25" t="e">
        <f>INDEX(allsections[[S]:[Order]],MATCH(Y217,allsections[SGUID],0),3)</f>
        <v>#N/A</v>
      </c>
      <c r="AC217" t="s">
        <v>1287</v>
      </c>
    </row>
    <row r="218" spans="1:29" ht="29">
      <c r="A218" t="s">
        <v>1288</v>
      </c>
      <c r="B218" s="24" t="s">
        <v>1289</v>
      </c>
      <c r="C218" s="24" t="s">
        <v>51</v>
      </c>
      <c r="D218">
        <v>2005</v>
      </c>
      <c r="Z218" s="25" t="s">
        <v>1290</v>
      </c>
      <c r="AA218" s="25" t="e">
        <f>INDEX(allsections[[S]:[Order]],MATCH(X218,allsections[SGUID],0),3)</f>
        <v>#N/A</v>
      </c>
      <c r="AB218" s="25" t="e">
        <f>INDEX(allsections[[S]:[Order]],MATCH(Y218,allsections[SGUID],0),3)</f>
        <v>#N/A</v>
      </c>
      <c r="AC218" t="s">
        <v>1291</v>
      </c>
    </row>
    <row r="219" spans="1:29" ht="58">
      <c r="A219" t="s">
        <v>1292</v>
      </c>
      <c r="B219" s="24" t="s">
        <v>1293</v>
      </c>
      <c r="C219" s="24" t="s">
        <v>51</v>
      </c>
      <c r="D219">
        <v>2006</v>
      </c>
      <c r="Z219" s="25" t="s">
        <v>1294</v>
      </c>
      <c r="AA219" s="25" t="e">
        <f>INDEX(allsections[[S]:[Order]],MATCH(X219,allsections[SGUID],0),3)</f>
        <v>#N/A</v>
      </c>
      <c r="AB219" s="25" t="e">
        <f>INDEX(allsections[[S]:[Order]],MATCH(Y219,allsections[SGUID],0),3)</f>
        <v>#N/A</v>
      </c>
      <c r="AC219" t="s">
        <v>1295</v>
      </c>
    </row>
    <row r="220" spans="1:29" ht="14.5" customHeight="1">
      <c r="A220" t="s">
        <v>1296</v>
      </c>
      <c r="B220" s="24" t="s">
        <v>1297</v>
      </c>
      <c r="C220" s="24" t="s">
        <v>51</v>
      </c>
      <c r="D220">
        <v>2007</v>
      </c>
      <c r="Z220" s="25" t="s">
        <v>1298</v>
      </c>
      <c r="AA220" s="25" t="e">
        <f>INDEX(allsections[[S]:[Order]],MATCH(X220,allsections[SGUID],0),3)</f>
        <v>#N/A</v>
      </c>
      <c r="AB220" s="25" t="e">
        <f>INDEX(allsections[[S]:[Order]],MATCH(Y220,allsections[SGUID],0),3)</f>
        <v>#N/A</v>
      </c>
      <c r="AC220" t="s">
        <v>1299</v>
      </c>
    </row>
    <row r="221" spans="1:29" ht="116">
      <c r="A221" t="s">
        <v>1300</v>
      </c>
      <c r="B221" s="24" t="s">
        <v>1301</v>
      </c>
      <c r="C221" s="24" t="s">
        <v>1302</v>
      </c>
      <c r="D221">
        <v>2008</v>
      </c>
      <c r="Z221" s="25" t="s">
        <v>1303</v>
      </c>
      <c r="AA221" s="25" t="e">
        <f>INDEX(allsections[[S]:[Order]],MATCH(X221,allsections[SGUID],0),3)</f>
        <v>#N/A</v>
      </c>
      <c r="AB221" s="25" t="e">
        <f>INDEX(allsections[[S]:[Order]],MATCH(Y221,allsections[SGUID],0),3)</f>
        <v>#N/A</v>
      </c>
      <c r="AC221" t="s">
        <v>1304</v>
      </c>
    </row>
    <row r="222" spans="1:29" ht="72.5">
      <c r="A222" t="s">
        <v>1305</v>
      </c>
      <c r="B222" s="24" t="s">
        <v>1306</v>
      </c>
      <c r="C222" s="24" t="s">
        <v>51</v>
      </c>
      <c r="D222">
        <v>2009</v>
      </c>
      <c r="Z222" s="25" t="s">
        <v>1307</v>
      </c>
      <c r="AA222" s="25" t="e">
        <f>INDEX(allsections[[S]:[Order]],MATCH(X222,allsections[SGUID],0),3)</f>
        <v>#N/A</v>
      </c>
      <c r="AB222" s="25" t="e">
        <f>INDEX(allsections[[S]:[Order]],MATCH(Y222,allsections[SGUID],0),3)</f>
        <v>#N/A</v>
      </c>
      <c r="AC222" t="s">
        <v>1308</v>
      </c>
    </row>
    <row r="223" spans="1:29" ht="101.5">
      <c r="A223" t="s">
        <v>1309</v>
      </c>
      <c r="B223" s="24" t="s">
        <v>1310</v>
      </c>
      <c r="C223" s="24"/>
      <c r="D223">
        <v>2201</v>
      </c>
      <c r="Z223" s="25" t="s">
        <v>1311</v>
      </c>
      <c r="AA223" s="25" t="e">
        <f>INDEX(allsections[[S]:[Order]],MATCH(X223,allsections[SGUID],0),3)</f>
        <v>#N/A</v>
      </c>
      <c r="AB223" s="25" t="e">
        <f>INDEX(allsections[[S]:[Order]],MATCH(Y223,allsections[SGUID],0),3)</f>
        <v>#N/A</v>
      </c>
      <c r="AC223" t="s">
        <v>1312</v>
      </c>
    </row>
    <row r="224" spans="1:29" ht="29">
      <c r="A224" t="s">
        <v>1313</v>
      </c>
      <c r="B224" s="24" t="s">
        <v>1314</v>
      </c>
      <c r="C224" s="24" t="s">
        <v>51</v>
      </c>
      <c r="D224">
        <v>2201</v>
      </c>
      <c r="Z224" s="25" t="s">
        <v>1315</v>
      </c>
      <c r="AA224" s="25" t="e">
        <f>INDEX(allsections[[S]:[Order]],MATCH(X224,allsections[SGUID],0),3)</f>
        <v>#N/A</v>
      </c>
      <c r="AB224" s="25" t="e">
        <f>INDEX(allsections[[S]:[Order]],MATCH(Y224,allsections[SGUID],0),3)</f>
        <v>#N/A</v>
      </c>
      <c r="AC224" t="s">
        <v>1316</v>
      </c>
    </row>
    <row r="225" spans="1:29" ht="87">
      <c r="A225" t="s">
        <v>1317</v>
      </c>
      <c r="B225" s="24" t="s">
        <v>1318</v>
      </c>
      <c r="C225" s="24" t="s">
        <v>51</v>
      </c>
      <c r="D225">
        <v>2201</v>
      </c>
      <c r="Z225" s="25" t="s">
        <v>1319</v>
      </c>
      <c r="AA225" s="25" t="e">
        <f>INDEX(allsections[[S]:[Order]],MATCH(X225,allsections[SGUID],0),3)</f>
        <v>#N/A</v>
      </c>
      <c r="AB225" s="25" t="e">
        <f>INDEX(allsections[[S]:[Order]],MATCH(Y225,allsections[SGUID],0),3)</f>
        <v>#N/A</v>
      </c>
      <c r="AC225" t="s">
        <v>1320</v>
      </c>
    </row>
    <row r="226" spans="1:29" ht="130.5">
      <c r="A226" t="s">
        <v>1321</v>
      </c>
      <c r="B226" s="24" t="s">
        <v>1322</v>
      </c>
      <c r="C226" s="24"/>
      <c r="D226">
        <v>2202</v>
      </c>
      <c r="Z226" s="25" t="s">
        <v>1323</v>
      </c>
      <c r="AA226" s="25" t="e">
        <f>INDEX(allsections[[S]:[Order]],MATCH(X226,allsections[SGUID],0),3)</f>
        <v>#N/A</v>
      </c>
      <c r="AB226" s="25" t="e">
        <f>INDEX(allsections[[S]:[Order]],MATCH(Y226,allsections[SGUID],0),3)</f>
        <v>#N/A</v>
      </c>
      <c r="AC226" t="s">
        <v>1324</v>
      </c>
    </row>
    <row r="227" spans="1:29" ht="43.5">
      <c r="A227" t="s">
        <v>1325</v>
      </c>
      <c r="B227" s="24" t="s">
        <v>1326</v>
      </c>
      <c r="C227" s="24" t="s">
        <v>51</v>
      </c>
      <c r="D227">
        <v>2202</v>
      </c>
      <c r="Z227" s="25" t="s">
        <v>1327</v>
      </c>
      <c r="AA227" s="25" t="e">
        <f>INDEX(allsections[[S]:[Order]],MATCH(X227,allsections[SGUID],0),3)</f>
        <v>#N/A</v>
      </c>
      <c r="AB227" s="25" t="e">
        <f>INDEX(allsections[[S]:[Order]],MATCH(Y227,allsections[SGUID],0),3)</f>
        <v>#N/A</v>
      </c>
      <c r="AC227" t="s">
        <v>1328</v>
      </c>
    </row>
    <row r="228" spans="1:29" ht="116">
      <c r="A228" t="s">
        <v>1329</v>
      </c>
      <c r="B228" s="24" t="s">
        <v>1330</v>
      </c>
      <c r="C228" s="24" t="s">
        <v>51</v>
      </c>
      <c r="D228">
        <v>2202</v>
      </c>
      <c r="Z228" s="25" t="s">
        <v>1331</v>
      </c>
      <c r="AA228" s="25" t="e">
        <f>INDEX(allsections[[S]:[Order]],MATCH(X228,allsections[SGUID],0),3)</f>
        <v>#N/A</v>
      </c>
      <c r="AB228" s="25" t="e">
        <f>INDEX(allsections[[S]:[Order]],MATCH(Y228,allsections[SGUID],0),3)</f>
        <v>#N/A</v>
      </c>
      <c r="AC228" t="s">
        <v>1332</v>
      </c>
    </row>
    <row r="229" spans="1:29">
      <c r="A229" t="s">
        <v>1333</v>
      </c>
      <c r="B229" t="s">
        <v>1334</v>
      </c>
      <c r="D229">
        <v>2203</v>
      </c>
      <c r="Z229" s="25" t="s">
        <v>1335</v>
      </c>
      <c r="AA229" s="25" t="e">
        <f>INDEX(allsections[[S]:[Order]],MATCH(X229,allsections[SGUID],0),3)</f>
        <v>#N/A</v>
      </c>
      <c r="AB229" s="25" t="e">
        <f>INDEX(allsections[[S]:[Order]],MATCH(Y229,allsections[SGUID],0),3)</f>
        <v>#N/A</v>
      </c>
      <c r="AC229" t="s">
        <v>1336</v>
      </c>
    </row>
    <row r="230" spans="1:29">
      <c r="A230" t="s">
        <v>1337</v>
      </c>
      <c r="B230" t="s">
        <v>1338</v>
      </c>
      <c r="C230" t="s">
        <v>51</v>
      </c>
      <c r="D230">
        <v>2203</v>
      </c>
      <c r="Z230" s="25" t="s">
        <v>1339</v>
      </c>
      <c r="AA230" s="25" t="e">
        <f>INDEX(allsections[[S]:[Order]],MATCH(X230,allsections[SGUID],0),3)</f>
        <v>#N/A</v>
      </c>
      <c r="AB230" s="25" t="e">
        <f>INDEX(allsections[[S]:[Order]],MATCH(Y230,allsections[SGUID],0),3)</f>
        <v>#N/A</v>
      </c>
      <c r="AC230" t="s">
        <v>1340</v>
      </c>
    </row>
    <row r="231" spans="1:29" ht="72.5">
      <c r="A231" t="s">
        <v>1341</v>
      </c>
      <c r="B231" s="24" t="s">
        <v>1342</v>
      </c>
      <c r="C231" s="24" t="s">
        <v>51</v>
      </c>
      <c r="D231">
        <v>2203</v>
      </c>
      <c r="Z231" s="25" t="s">
        <v>1343</v>
      </c>
      <c r="AA231" s="25" t="e">
        <f>INDEX(allsections[[S]:[Order]],MATCH(X231,allsections[SGUID],0),3)</f>
        <v>#N/A</v>
      </c>
      <c r="AB231" s="25" t="e">
        <f>INDEX(allsections[[S]:[Order]],MATCH(Y231,allsections[SGUID],0),3)</f>
        <v>#N/A</v>
      </c>
      <c r="AC231" t="s">
        <v>1344</v>
      </c>
    </row>
    <row r="232" spans="1:29" ht="101.5">
      <c r="A232" t="s">
        <v>1345</v>
      </c>
      <c r="B232" s="24" t="s">
        <v>1346</v>
      </c>
      <c r="C232" s="24" t="s">
        <v>51</v>
      </c>
      <c r="D232">
        <v>2401</v>
      </c>
      <c r="Z232" s="25" t="s">
        <v>1347</v>
      </c>
      <c r="AA232" s="25" t="e">
        <f>INDEX(allsections[[S]:[Order]],MATCH(X232,allsections[SGUID],0),3)</f>
        <v>#N/A</v>
      </c>
      <c r="AB232" s="25" t="e">
        <f>INDEX(allsections[[S]:[Order]],MATCH(Y232,allsections[SGUID],0),3)</f>
        <v>#N/A</v>
      </c>
      <c r="AC232" t="s">
        <v>1348</v>
      </c>
    </row>
    <row r="233" spans="1:29" ht="101.5">
      <c r="A233" t="s">
        <v>1349</v>
      </c>
      <c r="B233" s="24" t="s">
        <v>1350</v>
      </c>
      <c r="C233" s="24" t="s">
        <v>51</v>
      </c>
      <c r="D233">
        <v>2402</v>
      </c>
      <c r="Z233" s="25" t="s">
        <v>1351</v>
      </c>
      <c r="AA233" s="25" t="e">
        <f>INDEX(allsections[[S]:[Order]],MATCH(X233,allsections[SGUID],0),3)</f>
        <v>#N/A</v>
      </c>
      <c r="AB233" s="25" t="e">
        <f>INDEX(allsections[[S]:[Order]],MATCH(Y233,allsections[SGUID],0),3)</f>
        <v>#N/A</v>
      </c>
      <c r="AC233" t="s">
        <v>1352</v>
      </c>
    </row>
    <row r="234" spans="1:29" ht="246.5">
      <c r="A234" t="s">
        <v>1353</v>
      </c>
      <c r="B234" s="24" t="s">
        <v>1354</v>
      </c>
      <c r="C234" s="24" t="s">
        <v>1355</v>
      </c>
      <c r="D234">
        <v>2501</v>
      </c>
      <c r="Z234" s="25" t="s">
        <v>1356</v>
      </c>
      <c r="AA234" s="25" t="e">
        <f>INDEX(allsections[[S]:[Order]],MATCH(X234,allsections[SGUID],0),3)</f>
        <v>#N/A</v>
      </c>
      <c r="AB234" s="25" t="e">
        <f>INDEX(allsections[[S]:[Order]],MATCH(Y234,allsections[SGUID],0),3)</f>
        <v>#N/A</v>
      </c>
      <c r="AC234" t="s">
        <v>1357</v>
      </c>
    </row>
    <row r="235" spans="1:29" ht="159.5">
      <c r="A235" t="s">
        <v>1358</v>
      </c>
      <c r="B235" s="24" t="s">
        <v>1359</v>
      </c>
      <c r="C235" s="24" t="s">
        <v>51</v>
      </c>
      <c r="D235">
        <v>2502</v>
      </c>
      <c r="Z235" s="25" t="s">
        <v>1360</v>
      </c>
      <c r="AA235" s="25" t="e">
        <f>INDEX(allsections[[S]:[Order]],MATCH(X235,allsections[SGUID],0),3)</f>
        <v>#N/A</v>
      </c>
      <c r="AB235" s="25" t="e">
        <f>INDEX(allsections[[S]:[Order]],MATCH(Y235,allsections[SGUID],0),3)</f>
        <v>#N/A</v>
      </c>
      <c r="AC235" t="s">
        <v>1361</v>
      </c>
    </row>
    <row r="236" spans="1:29" ht="87">
      <c r="A236" t="s">
        <v>1362</v>
      </c>
      <c r="B236" s="24" t="s">
        <v>1363</v>
      </c>
      <c r="C236" s="24" t="s">
        <v>51</v>
      </c>
      <c r="D236">
        <v>2503</v>
      </c>
      <c r="Z236" s="25" t="s">
        <v>1364</v>
      </c>
      <c r="AA236" s="25" t="e">
        <f>INDEX(allsections[[S]:[Order]],MATCH(X236,allsections[SGUID],0),3)</f>
        <v>#N/A</v>
      </c>
      <c r="AB236" s="25" t="e">
        <f>INDEX(allsections[[S]:[Order]],MATCH(Y236,allsections[SGUID],0),3)</f>
        <v>#N/A</v>
      </c>
      <c r="AC236" t="s">
        <v>1365</v>
      </c>
    </row>
    <row r="237" spans="1:29" ht="58">
      <c r="A237" t="s">
        <v>1366</v>
      </c>
      <c r="B237" s="24" t="s">
        <v>1367</v>
      </c>
      <c r="C237" s="24" t="s">
        <v>51</v>
      </c>
      <c r="D237">
        <v>2601</v>
      </c>
      <c r="Z237" s="25" t="s">
        <v>1368</v>
      </c>
      <c r="AA237" s="25" t="e">
        <f>INDEX(allsections[[S]:[Order]],MATCH(X237,allsections[SGUID],0),3)</f>
        <v>#N/A</v>
      </c>
      <c r="AB237" s="25" t="e">
        <f>INDEX(allsections[[S]:[Order]],MATCH(Y237,allsections[SGUID],0),3)</f>
        <v>#N/A</v>
      </c>
      <c r="AC237" t="s">
        <v>1369</v>
      </c>
    </row>
    <row r="238" spans="1:29" ht="43.5">
      <c r="A238" t="s">
        <v>1370</v>
      </c>
      <c r="B238" s="24" t="s">
        <v>1371</v>
      </c>
      <c r="C238" s="24" t="s">
        <v>51</v>
      </c>
      <c r="D238">
        <v>2602</v>
      </c>
      <c r="Z238" s="25" t="s">
        <v>1372</v>
      </c>
      <c r="AA238" s="25" t="e">
        <f>INDEX(allsections[[S]:[Order]],MATCH(X238,allsections[SGUID],0),3)</f>
        <v>#N/A</v>
      </c>
      <c r="AB238" s="25" t="e">
        <f>INDEX(allsections[[S]:[Order]],MATCH(Y238,allsections[SGUID],0),3)</f>
        <v>#N/A</v>
      </c>
      <c r="AC238" t="s">
        <v>1373</v>
      </c>
    </row>
    <row r="239" spans="1:29" ht="101.5">
      <c r="A239" t="s">
        <v>1374</v>
      </c>
      <c r="B239" s="24" t="s">
        <v>1375</v>
      </c>
      <c r="C239" s="24"/>
      <c r="D239">
        <v>2801</v>
      </c>
      <c r="Z239" s="25" t="s">
        <v>1376</v>
      </c>
      <c r="AA239" s="25" t="e">
        <f>INDEX(allsections[[S]:[Order]],MATCH(X239,allsections[SGUID],0),3)</f>
        <v>#N/A</v>
      </c>
      <c r="AB239" s="25" t="e">
        <f>INDEX(allsections[[S]:[Order]],MATCH(Y239,allsections[SGUID],0),3)</f>
        <v>#N/A</v>
      </c>
      <c r="AC239" t="s">
        <v>1377</v>
      </c>
    </row>
    <row r="240" spans="1:29" ht="72.5">
      <c r="A240" t="s">
        <v>1378</v>
      </c>
      <c r="B240" s="24" t="s">
        <v>1379</v>
      </c>
      <c r="C240" s="24" t="s">
        <v>51</v>
      </c>
      <c r="D240">
        <v>2801</v>
      </c>
      <c r="Z240" s="25" t="s">
        <v>1380</v>
      </c>
      <c r="AA240" s="25" t="e">
        <f>INDEX(allsections[[S]:[Order]],MATCH(X240,allsections[SGUID],0),3)</f>
        <v>#N/A</v>
      </c>
      <c r="AB240" s="25" t="e">
        <f>INDEX(allsections[[S]:[Order]],MATCH(Y240,allsections[SGUID],0),3)</f>
        <v>#N/A</v>
      </c>
      <c r="AC240" t="s">
        <v>1381</v>
      </c>
    </row>
    <row r="241" spans="1:29" ht="101.5">
      <c r="A241" t="s">
        <v>1382</v>
      </c>
      <c r="B241" s="24" t="s">
        <v>1383</v>
      </c>
      <c r="C241" s="24" t="s">
        <v>51</v>
      </c>
      <c r="D241">
        <v>2801</v>
      </c>
      <c r="Z241" s="25" t="s">
        <v>1384</v>
      </c>
      <c r="AA241" s="25" t="e">
        <f>INDEX(allsections[[S]:[Order]],MATCH(X241,allsections[SGUID],0),3)</f>
        <v>#N/A</v>
      </c>
      <c r="AB241" s="25" t="e">
        <f>INDEX(allsections[[S]:[Order]],MATCH(Y241,allsections[SGUID],0),3)</f>
        <v>#N/A</v>
      </c>
      <c r="AC241" t="s">
        <v>1385</v>
      </c>
    </row>
    <row r="242" spans="1:29" ht="58">
      <c r="A242" t="s">
        <v>1386</v>
      </c>
      <c r="B242" s="24" t="s">
        <v>1387</v>
      </c>
      <c r="C242" s="24"/>
      <c r="D242">
        <v>2802</v>
      </c>
      <c r="Z242" s="25" t="s">
        <v>1388</v>
      </c>
      <c r="AA242" s="25" t="e">
        <f>INDEX(allsections[[S]:[Order]],MATCH(X242,allsections[SGUID],0),3)</f>
        <v>#N/A</v>
      </c>
      <c r="AB242" s="25" t="e">
        <f>INDEX(allsections[[S]:[Order]],MATCH(Y242,allsections[SGUID],0),3)</f>
        <v>#N/A</v>
      </c>
      <c r="AC242" t="s">
        <v>1389</v>
      </c>
    </row>
    <row r="243" spans="1:29" ht="333.5">
      <c r="A243" t="s">
        <v>1390</v>
      </c>
      <c r="B243" s="24" t="s">
        <v>1391</v>
      </c>
      <c r="C243" s="24" t="s">
        <v>1392</v>
      </c>
      <c r="D243">
        <v>2802</v>
      </c>
      <c r="Z243" s="25" t="s">
        <v>1393</v>
      </c>
      <c r="AA243" s="25" t="e">
        <f>INDEX(allsections[[S]:[Order]],MATCH(X243,allsections[SGUID],0),3)</f>
        <v>#N/A</v>
      </c>
      <c r="AB243" s="25" t="e">
        <f>INDEX(allsections[[S]:[Order]],MATCH(Y243,allsections[SGUID],0),3)</f>
        <v>#N/A</v>
      </c>
      <c r="AC243" t="s">
        <v>1394</v>
      </c>
    </row>
    <row r="244" spans="1:29" ht="58">
      <c r="A244" t="s">
        <v>1395</v>
      </c>
      <c r="B244" s="24" t="s">
        <v>1396</v>
      </c>
      <c r="C244" s="24" t="s">
        <v>51</v>
      </c>
      <c r="D244">
        <v>2802</v>
      </c>
      <c r="Z244" s="25" t="s">
        <v>1397</v>
      </c>
      <c r="AA244" s="25" t="e">
        <f>INDEX(allsections[[S]:[Order]],MATCH(X244,allsections[SGUID],0),3)</f>
        <v>#N/A</v>
      </c>
      <c r="AB244" s="25" t="e">
        <f>INDEX(allsections[[S]:[Order]],MATCH(Y244,allsections[SGUID],0),3)</f>
        <v>#N/A</v>
      </c>
      <c r="AC244" t="s">
        <v>1398</v>
      </c>
    </row>
    <row r="245" spans="1:29" ht="290">
      <c r="A245" t="s">
        <v>1399</v>
      </c>
      <c r="B245" s="24" t="s">
        <v>1400</v>
      </c>
      <c r="C245" s="24" t="s">
        <v>1401</v>
      </c>
      <c r="D245">
        <v>2803</v>
      </c>
      <c r="Z245" s="25" t="s">
        <v>1402</v>
      </c>
      <c r="AA245" s="25" t="e">
        <f>INDEX(allsections[[S]:[Order]],MATCH(X245,allsections[SGUID],0),3)</f>
        <v>#N/A</v>
      </c>
      <c r="AB245" s="25" t="e">
        <f>INDEX(allsections[[S]:[Order]],MATCH(Y245,allsections[SGUID],0),3)</f>
        <v>#N/A</v>
      </c>
      <c r="AC245" t="s">
        <v>1403</v>
      </c>
    </row>
    <row r="246" spans="1:29" ht="43.5">
      <c r="A246" t="s">
        <v>1404</v>
      </c>
      <c r="B246" s="24" t="s">
        <v>1405</v>
      </c>
      <c r="C246" s="24" t="s">
        <v>51</v>
      </c>
      <c r="D246">
        <v>2803</v>
      </c>
      <c r="Z246" s="25" t="s">
        <v>1406</v>
      </c>
      <c r="AA246" s="25" t="e">
        <f>INDEX(allsections[[S]:[Order]],MATCH(X246,allsections[SGUID],0),3)</f>
        <v>#N/A</v>
      </c>
      <c r="AB246" s="25" t="e">
        <f>INDEX(allsections[[S]:[Order]],MATCH(Y246,allsections[SGUID],0),3)</f>
        <v>#N/A</v>
      </c>
      <c r="AC246" t="s">
        <v>1407</v>
      </c>
    </row>
    <row r="247" spans="1:29" ht="261">
      <c r="A247" t="s">
        <v>1408</v>
      </c>
      <c r="B247" s="24" t="s">
        <v>1409</v>
      </c>
      <c r="C247" s="24" t="s">
        <v>1410</v>
      </c>
      <c r="D247">
        <v>2804</v>
      </c>
      <c r="Z247" s="25" t="s">
        <v>1411</v>
      </c>
      <c r="AA247" s="25" t="e">
        <f>INDEX(allsections[[S]:[Order]],MATCH(X247,allsections[SGUID],0),3)</f>
        <v>#N/A</v>
      </c>
      <c r="AB247" s="25" t="e">
        <f>INDEX(allsections[[S]:[Order]],MATCH(Y247,allsections[SGUID],0),3)</f>
        <v>#N/A</v>
      </c>
      <c r="AC247" t="s">
        <v>1412</v>
      </c>
    </row>
    <row r="248" spans="1:29" ht="409.5">
      <c r="A248" t="s">
        <v>1413</v>
      </c>
      <c r="B248" s="24" t="s">
        <v>1414</v>
      </c>
      <c r="C248" s="24" t="s">
        <v>1415</v>
      </c>
      <c r="D248">
        <v>2805</v>
      </c>
      <c r="Z248" s="25" t="s">
        <v>1416</v>
      </c>
      <c r="AA248" s="25" t="e">
        <f>INDEX(allsections[[S]:[Order]],MATCH(X248,allsections[SGUID],0),3)</f>
        <v>#N/A</v>
      </c>
      <c r="AB248" s="25" t="e">
        <f>INDEX(allsections[[S]:[Order]],MATCH(Y248,allsections[SGUID],0),3)</f>
        <v>#N/A</v>
      </c>
      <c r="AC248" t="s">
        <v>1417</v>
      </c>
    </row>
    <row r="249" spans="1:29" ht="58">
      <c r="A249" t="s">
        <v>1418</v>
      </c>
      <c r="B249" s="24" t="s">
        <v>1419</v>
      </c>
      <c r="C249" s="24" t="s">
        <v>51</v>
      </c>
      <c r="D249">
        <v>2806</v>
      </c>
      <c r="Z249" s="25" t="s">
        <v>1420</v>
      </c>
      <c r="AA249" s="25" t="e">
        <f>INDEX(allsections[[S]:[Order]],MATCH(X249,allsections[SGUID],0),3)</f>
        <v>#N/A</v>
      </c>
      <c r="AB249" s="25" t="e">
        <f>INDEX(allsections[[S]:[Order]],MATCH(Y249,allsections[SGUID],0),3)</f>
        <v>#N/A</v>
      </c>
      <c r="AC249" t="s">
        <v>1421</v>
      </c>
    </row>
    <row r="250" spans="1:29" ht="72.5">
      <c r="A250" t="s">
        <v>1422</v>
      </c>
      <c r="B250" s="24" t="s">
        <v>1423</v>
      </c>
      <c r="C250" s="24"/>
      <c r="D250">
        <v>2901</v>
      </c>
      <c r="Z250" s="25" t="s">
        <v>1424</v>
      </c>
      <c r="AA250" s="25" t="e">
        <f>INDEX(allsections[[S]:[Order]],MATCH(X250,allsections[SGUID],0),3)</f>
        <v>#N/A</v>
      </c>
      <c r="AB250" s="25" t="e">
        <f>INDEX(allsections[[S]:[Order]],MATCH(Y250,allsections[SGUID],0),3)</f>
        <v>#N/A</v>
      </c>
      <c r="AC250" t="s">
        <v>1425</v>
      </c>
    </row>
    <row r="251" spans="1:29" ht="58">
      <c r="A251" t="s">
        <v>1426</v>
      </c>
      <c r="B251" s="24" t="s">
        <v>1427</v>
      </c>
      <c r="C251" s="24" t="s">
        <v>51</v>
      </c>
      <c r="D251">
        <v>2901</v>
      </c>
      <c r="Z251" s="25" t="s">
        <v>1428</v>
      </c>
      <c r="AA251" s="25" t="e">
        <f>INDEX(allsections[[S]:[Order]],MATCH(X251,allsections[SGUID],0),3)</f>
        <v>#N/A</v>
      </c>
      <c r="AB251" s="25" t="e">
        <f>INDEX(allsections[[S]:[Order]],MATCH(Y251,allsections[SGUID],0),3)</f>
        <v>#N/A</v>
      </c>
      <c r="AC251" t="s">
        <v>1429</v>
      </c>
    </row>
    <row r="252" spans="1:29" ht="43.5">
      <c r="A252" t="s">
        <v>1430</v>
      </c>
      <c r="B252" s="24" t="s">
        <v>1431</v>
      </c>
      <c r="C252" s="24"/>
      <c r="D252">
        <v>2902</v>
      </c>
      <c r="Z252" s="25" t="s">
        <v>1432</v>
      </c>
      <c r="AA252" s="25" t="e">
        <f>INDEX(allsections[[S]:[Order]],MATCH(X252,allsections[SGUID],0),3)</f>
        <v>#N/A</v>
      </c>
      <c r="AB252" s="25" t="e">
        <f>INDEX(allsections[[S]:[Order]],MATCH(Y252,allsections[SGUID],0),3)</f>
        <v>#N/A</v>
      </c>
      <c r="AC252" t="s">
        <v>1433</v>
      </c>
    </row>
    <row r="253" spans="1:29" ht="29">
      <c r="A253" t="s">
        <v>1434</v>
      </c>
      <c r="B253" s="24" t="s">
        <v>1435</v>
      </c>
      <c r="C253" s="24" t="s">
        <v>51</v>
      </c>
      <c r="D253">
        <v>2902</v>
      </c>
      <c r="Z253" s="25" t="s">
        <v>1436</v>
      </c>
      <c r="AA253" s="25" t="e">
        <f>INDEX(allsections[[S]:[Order]],MATCH(X253,allsections[SGUID],0),3)</f>
        <v>#N/A</v>
      </c>
      <c r="AB253" s="25" t="e">
        <f>INDEX(allsections[[S]:[Order]],MATCH(Y253,allsections[SGUID],0),3)</f>
        <v>#N/A</v>
      </c>
      <c r="AC253" t="s">
        <v>1437</v>
      </c>
    </row>
    <row r="254" spans="1:29" ht="58">
      <c r="A254" t="s">
        <v>1438</v>
      </c>
      <c r="B254" s="24" t="s">
        <v>1439</v>
      </c>
      <c r="C254" s="24"/>
      <c r="D254">
        <v>2903</v>
      </c>
      <c r="Z254" s="25" t="s">
        <v>1440</v>
      </c>
      <c r="AA254" s="25" t="e">
        <f>INDEX(allsections[[S]:[Order]],MATCH(X254,allsections[SGUID],0),3)</f>
        <v>#N/A</v>
      </c>
      <c r="AB254" s="25" t="e">
        <f>INDEX(allsections[[S]:[Order]],MATCH(Y254,allsections[SGUID],0),3)</f>
        <v>#N/A</v>
      </c>
      <c r="AC254" t="s">
        <v>1441</v>
      </c>
    </row>
    <row r="255" spans="1:29" ht="43.5">
      <c r="A255" t="s">
        <v>1442</v>
      </c>
      <c r="B255" s="24" t="s">
        <v>1443</v>
      </c>
      <c r="C255" s="24" t="s">
        <v>51</v>
      </c>
      <c r="D255">
        <v>2903</v>
      </c>
      <c r="Z255" s="25" t="s">
        <v>1444</v>
      </c>
      <c r="AA255" s="25" t="e">
        <f>INDEX(allsections[[S]:[Order]],MATCH(X255,allsections[SGUID],0),3)</f>
        <v>#N/A</v>
      </c>
      <c r="AB255" s="25" t="e">
        <f>INDEX(allsections[[S]:[Order]],MATCH(Y255,allsections[SGUID],0),3)</f>
        <v>#N/A</v>
      </c>
      <c r="AC255" t="s">
        <v>1445</v>
      </c>
    </row>
    <row r="256" spans="1:29" ht="58">
      <c r="A256" t="s">
        <v>1446</v>
      </c>
      <c r="B256" s="24" t="s">
        <v>1447</v>
      </c>
      <c r="C256" s="24"/>
      <c r="D256">
        <v>2904</v>
      </c>
      <c r="Z256" s="25" t="s">
        <v>1448</v>
      </c>
      <c r="AA256" s="25" t="e">
        <f>INDEX(allsections[[S]:[Order]],MATCH(X256,allsections[SGUID],0),3)</f>
        <v>#N/A</v>
      </c>
      <c r="AB256" s="25" t="e">
        <f>INDEX(allsections[[S]:[Order]],MATCH(Y256,allsections[SGUID],0),3)</f>
        <v>#N/A</v>
      </c>
      <c r="AC256" t="s">
        <v>1449</v>
      </c>
    </row>
    <row r="257" spans="1:29" ht="43.5">
      <c r="A257" t="s">
        <v>1450</v>
      </c>
      <c r="B257" s="24" t="s">
        <v>1451</v>
      </c>
      <c r="C257" s="24" t="s">
        <v>51</v>
      </c>
      <c r="D257">
        <v>2904</v>
      </c>
      <c r="Z257" s="25" t="s">
        <v>1452</v>
      </c>
      <c r="AA257" s="25" t="e">
        <f>INDEX(allsections[[S]:[Order]],MATCH(X257,allsections[SGUID],0),3)</f>
        <v>#N/A</v>
      </c>
      <c r="AB257" s="25" t="e">
        <f>INDEX(allsections[[S]:[Order]],MATCH(Y257,allsections[SGUID],0),3)</f>
        <v>#N/A</v>
      </c>
      <c r="AC257" t="s">
        <v>1453</v>
      </c>
    </row>
    <row r="258" spans="1:29" ht="130.5">
      <c r="A258" t="s">
        <v>1454</v>
      </c>
      <c r="B258" s="24" t="s">
        <v>1455</v>
      </c>
      <c r="C258" s="24"/>
      <c r="D258">
        <v>3001</v>
      </c>
      <c r="Z258" s="25" t="s">
        <v>1456</v>
      </c>
      <c r="AA258" s="25" t="e">
        <f>INDEX(allsections[[S]:[Order]],MATCH(X258,allsections[SGUID],0),3)</f>
        <v>#N/A</v>
      </c>
      <c r="AB258" s="25" t="e">
        <f>INDEX(allsections[[S]:[Order]],MATCH(Y258,allsections[SGUID],0),3)</f>
        <v>#N/A</v>
      </c>
      <c r="AC258" t="s">
        <v>1457</v>
      </c>
    </row>
    <row r="259" spans="1:29" ht="116">
      <c r="A259" t="s">
        <v>1458</v>
      </c>
      <c r="B259" s="24" t="s">
        <v>1459</v>
      </c>
      <c r="C259" s="24" t="s">
        <v>51</v>
      </c>
      <c r="D259">
        <v>3001</v>
      </c>
      <c r="Z259" s="25" t="s">
        <v>1460</v>
      </c>
      <c r="AA259" s="25" t="e">
        <f>INDEX(allsections[[S]:[Order]],MATCH(X259,allsections[SGUID],0),3)</f>
        <v>#N/A</v>
      </c>
      <c r="AB259" s="25" t="e">
        <f>INDEX(allsections[[S]:[Order]],MATCH(Y259,allsections[SGUID],0),3)</f>
        <v>#N/A</v>
      </c>
      <c r="AC259" t="s">
        <v>1461</v>
      </c>
    </row>
    <row r="260" spans="1:29" ht="58">
      <c r="A260" t="s">
        <v>1462</v>
      </c>
      <c r="B260" s="24" t="s">
        <v>1463</v>
      </c>
      <c r="C260" s="24"/>
      <c r="D260">
        <v>3002</v>
      </c>
      <c r="Z260" s="25" t="s">
        <v>1464</v>
      </c>
      <c r="AA260" s="25" t="e">
        <f>INDEX(allsections[[S]:[Order]],MATCH(X260,allsections[SGUID],0),3)</f>
        <v>#N/A</v>
      </c>
      <c r="AB260" s="25" t="e">
        <f>INDEX(allsections[[S]:[Order]],MATCH(Y260,allsections[SGUID],0),3)</f>
        <v>#N/A</v>
      </c>
      <c r="AC260" t="s">
        <v>1465</v>
      </c>
    </row>
    <row r="261" spans="1:29" ht="43.5">
      <c r="A261" t="s">
        <v>1466</v>
      </c>
      <c r="B261" s="24" t="s">
        <v>1467</v>
      </c>
      <c r="C261" s="24" t="s">
        <v>51</v>
      </c>
      <c r="D261">
        <v>3002</v>
      </c>
      <c r="Z261" s="25" t="s">
        <v>1468</v>
      </c>
      <c r="AA261" s="25" t="e">
        <f>INDEX(allsections[[S]:[Order]],MATCH(X261,allsections[SGUID],0),3)</f>
        <v>#N/A</v>
      </c>
      <c r="AB261" s="25" t="e">
        <f>INDEX(allsections[[S]:[Order]],MATCH(Y261,allsections[SGUID],0),3)</f>
        <v>#N/A</v>
      </c>
      <c r="AC261" t="s">
        <v>1469</v>
      </c>
    </row>
    <row r="262" spans="1:29" ht="87">
      <c r="A262" t="s">
        <v>1470</v>
      </c>
      <c r="B262" s="24" t="s">
        <v>1471</v>
      </c>
      <c r="C262" s="24"/>
      <c r="D262">
        <v>3003</v>
      </c>
      <c r="Z262" s="25" t="s">
        <v>1472</v>
      </c>
      <c r="AA262" s="25" t="e">
        <f>INDEX(allsections[[S]:[Order]],MATCH(X262,allsections[SGUID],0),3)</f>
        <v>#N/A</v>
      </c>
      <c r="AB262" s="25" t="e">
        <f>INDEX(allsections[[S]:[Order]],MATCH(Y262,allsections[SGUID],0),3)</f>
        <v>#N/A</v>
      </c>
      <c r="AC262" t="s">
        <v>1473</v>
      </c>
    </row>
    <row r="263" spans="1:29" ht="72.5">
      <c r="A263" t="s">
        <v>1474</v>
      </c>
      <c r="B263" s="24" t="s">
        <v>1475</v>
      </c>
      <c r="C263" s="24" t="s">
        <v>51</v>
      </c>
      <c r="D263">
        <v>3003</v>
      </c>
      <c r="Z263" s="25" t="s">
        <v>1476</v>
      </c>
      <c r="AA263" s="25" t="e">
        <f>INDEX(allsections[[S]:[Order]],MATCH(X263,allsections[SGUID],0),3)</f>
        <v>#N/A</v>
      </c>
      <c r="AB263" s="25" t="e">
        <f>INDEX(allsections[[S]:[Order]],MATCH(Y263,allsections[SGUID],0),3)</f>
        <v>#N/A</v>
      </c>
      <c r="AC263" t="s">
        <v>1477</v>
      </c>
    </row>
    <row r="264" spans="1:29" ht="58">
      <c r="A264" t="s">
        <v>1478</v>
      </c>
      <c r="B264" s="24" t="s">
        <v>1479</v>
      </c>
      <c r="C264" s="24"/>
      <c r="D264">
        <v>3004</v>
      </c>
      <c r="Z264" s="25" t="s">
        <v>1480</v>
      </c>
      <c r="AA264" s="25" t="e">
        <f>INDEX(allsections[[S]:[Order]],MATCH(X264,allsections[SGUID],0),3)</f>
        <v>#N/A</v>
      </c>
      <c r="AB264" s="25" t="e">
        <f>INDEX(allsections[[S]:[Order]],MATCH(Y264,allsections[SGUID],0),3)</f>
        <v>#N/A</v>
      </c>
      <c r="AC264" t="s">
        <v>1481</v>
      </c>
    </row>
    <row r="265" spans="1:29" ht="43.5">
      <c r="A265" t="s">
        <v>1482</v>
      </c>
      <c r="B265" s="24" t="s">
        <v>1483</v>
      </c>
      <c r="C265" s="24" t="s">
        <v>51</v>
      </c>
      <c r="D265">
        <v>3004</v>
      </c>
      <c r="Z265" s="25" t="s">
        <v>1484</v>
      </c>
      <c r="AA265" s="25" t="e">
        <f>INDEX(allsections[[S]:[Order]],MATCH(X265,allsections[SGUID],0),3)</f>
        <v>#N/A</v>
      </c>
      <c r="AB265" s="25" t="e">
        <f>INDEX(allsections[[S]:[Order]],MATCH(Y265,allsections[SGUID],0),3)</f>
        <v>#N/A</v>
      </c>
      <c r="AC265" t="s">
        <v>1485</v>
      </c>
    </row>
    <row r="266" spans="1:29" ht="58">
      <c r="A266" t="s">
        <v>1486</v>
      </c>
      <c r="B266" s="24" t="s">
        <v>1487</v>
      </c>
      <c r="D266">
        <v>3005</v>
      </c>
      <c r="Z266" s="25" t="s">
        <v>1488</v>
      </c>
      <c r="AA266" s="25" t="e">
        <f>INDEX(allsections[[S]:[Order]],MATCH(X266,allsections[SGUID],0),3)</f>
        <v>#N/A</v>
      </c>
      <c r="AB266" s="25" t="e">
        <f>INDEX(allsections[[S]:[Order]],MATCH(Y266,allsections[SGUID],0),3)</f>
        <v>#N/A</v>
      </c>
      <c r="AC266" t="s">
        <v>1489</v>
      </c>
    </row>
    <row r="267" spans="1:29" ht="409.5">
      <c r="A267" t="s">
        <v>1490</v>
      </c>
      <c r="B267" s="24" t="s">
        <v>1491</v>
      </c>
      <c r="C267" s="24" t="s">
        <v>970</v>
      </c>
      <c r="D267">
        <v>3005</v>
      </c>
      <c r="Z267" s="25" t="s">
        <v>1492</v>
      </c>
      <c r="AA267" s="25" t="e">
        <f>INDEX(allsections[[S]:[Order]],MATCH(X267,allsections[SGUID],0),3)</f>
        <v>#N/A</v>
      </c>
      <c r="AB267" s="25" t="e">
        <f>INDEX(allsections[[S]:[Order]],MATCH(Y267,allsections[SGUID],0),3)</f>
        <v>#N/A</v>
      </c>
      <c r="AC267" t="s">
        <v>1493</v>
      </c>
    </row>
    <row r="268" spans="1:29" ht="101.5">
      <c r="A268" t="s">
        <v>1494</v>
      </c>
      <c r="B268" s="24" t="s">
        <v>1495</v>
      </c>
      <c r="C268" s="24"/>
      <c r="D268">
        <v>3006</v>
      </c>
      <c r="Z268" s="25" t="s">
        <v>1496</v>
      </c>
      <c r="AA268" s="25" t="e">
        <f>INDEX(allsections[[S]:[Order]],MATCH(X268,allsections[SGUID],0),3)</f>
        <v>#N/A</v>
      </c>
      <c r="AB268" s="25" t="e">
        <f>INDEX(allsections[[S]:[Order]],MATCH(Y268,allsections[SGUID],0),3)</f>
        <v>#N/A</v>
      </c>
      <c r="AC268" t="s">
        <v>1497</v>
      </c>
    </row>
    <row r="269" spans="1:29" ht="87">
      <c r="A269" t="s">
        <v>1498</v>
      </c>
      <c r="B269" s="24" t="s">
        <v>1499</v>
      </c>
      <c r="C269" s="24" t="s">
        <v>51</v>
      </c>
      <c r="D269">
        <v>3006</v>
      </c>
      <c r="Z269" s="25" t="s">
        <v>1500</v>
      </c>
      <c r="AA269" s="25" t="e">
        <f>INDEX(allsections[[S]:[Order]],MATCH(X269,allsections[SGUID],0),3)</f>
        <v>#N/A</v>
      </c>
      <c r="AB269" s="25" t="e">
        <f>INDEX(allsections[[S]:[Order]],MATCH(Y269,allsections[SGUID],0),3)</f>
        <v>#N/A</v>
      </c>
      <c r="AC269" t="s">
        <v>1501</v>
      </c>
    </row>
    <row r="270" spans="1:29" ht="116">
      <c r="A270" t="s">
        <v>1502</v>
      </c>
      <c r="B270" s="24" t="s">
        <v>1503</v>
      </c>
      <c r="C270" s="24"/>
      <c r="D270">
        <v>3201</v>
      </c>
      <c r="Z270" s="25" t="s">
        <v>1504</v>
      </c>
      <c r="AA270" s="25" t="e">
        <f>INDEX(allsections[[S]:[Order]],MATCH(X270,allsections[SGUID],0),3)</f>
        <v>#N/A</v>
      </c>
      <c r="AB270" s="25" t="e">
        <f>INDEX(allsections[[S]:[Order]],MATCH(Y270,allsections[SGUID],0),3)</f>
        <v>#N/A</v>
      </c>
      <c r="AC270" t="s">
        <v>1505</v>
      </c>
    </row>
    <row r="271" spans="1:29" ht="101.5">
      <c r="A271" t="s">
        <v>1506</v>
      </c>
      <c r="B271" s="24" t="s">
        <v>1507</v>
      </c>
      <c r="C271" s="24" t="s">
        <v>51</v>
      </c>
      <c r="D271">
        <v>3201</v>
      </c>
      <c r="Z271" s="25" t="s">
        <v>1508</v>
      </c>
      <c r="AA271" s="25" t="e">
        <f>INDEX(allsections[[S]:[Order]],MATCH(X271,allsections[SGUID],0),3)</f>
        <v>#N/A</v>
      </c>
      <c r="AB271" s="25" t="e">
        <f>INDEX(allsections[[S]:[Order]],MATCH(Y271,allsections[SGUID],0),3)</f>
        <v>#N/A</v>
      </c>
      <c r="AC271" t="s">
        <v>1509</v>
      </c>
    </row>
    <row r="272" spans="1:29" ht="72.5">
      <c r="A272" t="s">
        <v>1510</v>
      </c>
      <c r="B272" s="24" t="s">
        <v>1511</v>
      </c>
      <c r="C272" s="24"/>
      <c r="D272">
        <v>3202</v>
      </c>
      <c r="Z272" s="25" t="s">
        <v>1512</v>
      </c>
      <c r="AA272" s="25" t="e">
        <f>INDEX(allsections[[S]:[Order]],MATCH(X272,allsections[SGUID],0),3)</f>
        <v>#N/A</v>
      </c>
      <c r="AB272" s="25" t="e">
        <f>INDEX(allsections[[S]:[Order]],MATCH(Y272,allsections[SGUID],0),3)</f>
        <v>#N/A</v>
      </c>
      <c r="AC272" t="s">
        <v>1513</v>
      </c>
    </row>
    <row r="273" spans="1:29" ht="58">
      <c r="A273" t="s">
        <v>1514</v>
      </c>
      <c r="B273" s="24" t="s">
        <v>1515</v>
      </c>
      <c r="C273" s="24" t="s">
        <v>51</v>
      </c>
      <c r="D273">
        <v>3202</v>
      </c>
      <c r="Z273" s="25" t="s">
        <v>1516</v>
      </c>
      <c r="AA273" s="25" t="e">
        <f>INDEX(allsections[[S]:[Order]],MATCH(X273,allsections[SGUID],0),3)</f>
        <v>#N/A</v>
      </c>
      <c r="AB273" s="25" t="e">
        <f>INDEX(allsections[[S]:[Order]],MATCH(Y273,allsections[SGUID],0),3)</f>
        <v>#N/A</v>
      </c>
      <c r="AC273" t="s">
        <v>1517</v>
      </c>
    </row>
    <row r="274" spans="1:29" ht="130.5">
      <c r="A274" t="s">
        <v>1518</v>
      </c>
      <c r="B274" s="24" t="s">
        <v>1519</v>
      </c>
      <c r="C274" s="24"/>
      <c r="D274">
        <v>3203</v>
      </c>
      <c r="Z274" s="25" t="s">
        <v>1520</v>
      </c>
      <c r="AA274" s="25" t="e">
        <f>INDEX(allsections[[S]:[Order]],MATCH(X274,allsections[SGUID],0),3)</f>
        <v>#N/A</v>
      </c>
      <c r="AB274" s="25" t="e">
        <f>INDEX(allsections[[S]:[Order]],MATCH(Y274,allsections[SGUID],0),3)</f>
        <v>#N/A</v>
      </c>
      <c r="AC274" t="s">
        <v>1521</v>
      </c>
    </row>
    <row r="275" spans="1:29" ht="116">
      <c r="A275" t="s">
        <v>1522</v>
      </c>
      <c r="B275" s="24" t="s">
        <v>1523</v>
      </c>
      <c r="C275" s="24" t="s">
        <v>51</v>
      </c>
      <c r="D275">
        <v>3203</v>
      </c>
      <c r="Z275" s="25" t="s">
        <v>1524</v>
      </c>
      <c r="AA275" s="25" t="e">
        <f>INDEX(allsections[[S]:[Order]],MATCH(X275,allsections[SGUID],0),3)</f>
        <v>#N/A</v>
      </c>
      <c r="AB275" s="25" t="e">
        <f>INDEX(allsections[[S]:[Order]],MATCH(Y275,allsections[SGUID],0),3)</f>
        <v>#N/A</v>
      </c>
      <c r="AC275" t="s">
        <v>1525</v>
      </c>
    </row>
    <row r="276" spans="1:29" ht="72.5">
      <c r="A276" t="s">
        <v>1526</v>
      </c>
      <c r="B276" s="24" t="s">
        <v>1527</v>
      </c>
      <c r="C276" s="24"/>
      <c r="D276">
        <v>3204</v>
      </c>
      <c r="Z276" s="25" t="s">
        <v>1528</v>
      </c>
      <c r="AA276" s="25" t="e">
        <f>INDEX(allsections[[S]:[Order]],MATCH(X276,allsections[SGUID],0),3)</f>
        <v>#N/A</v>
      </c>
      <c r="AB276" s="25" t="e">
        <f>INDEX(allsections[[S]:[Order]],MATCH(Y276,allsections[SGUID],0),3)</f>
        <v>#N/A</v>
      </c>
      <c r="AC276" t="s">
        <v>1529</v>
      </c>
    </row>
    <row r="277" spans="1:29" ht="58">
      <c r="A277" t="s">
        <v>1530</v>
      </c>
      <c r="B277" s="24" t="s">
        <v>1531</v>
      </c>
      <c r="C277" s="24" t="s">
        <v>51</v>
      </c>
      <c r="D277">
        <v>3204</v>
      </c>
      <c r="Z277" s="25" t="s">
        <v>1532</v>
      </c>
      <c r="AA277" s="25" t="e">
        <f>INDEX(allsections[[S]:[Order]],MATCH(X277,allsections[SGUID],0),3)</f>
        <v>#N/A</v>
      </c>
      <c r="AB277" s="25" t="e">
        <f>INDEX(allsections[[S]:[Order]],MATCH(Y277,allsections[SGUID],0),3)</f>
        <v>#N/A</v>
      </c>
      <c r="AC277" t="s">
        <v>1533</v>
      </c>
    </row>
    <row r="278" spans="1:29" ht="101.5">
      <c r="A278" t="s">
        <v>1534</v>
      </c>
      <c r="B278" s="24" t="s">
        <v>1535</v>
      </c>
      <c r="C278" s="24"/>
      <c r="D278">
        <v>3205</v>
      </c>
      <c r="Z278" s="25" t="s">
        <v>1536</v>
      </c>
      <c r="AA278" s="25" t="e">
        <f>INDEX(allsections[[S]:[Order]],MATCH(X278,allsections[SGUID],0),3)</f>
        <v>#N/A</v>
      </c>
      <c r="AB278" s="25" t="e">
        <f>INDEX(allsections[[S]:[Order]],MATCH(Y278,allsections[SGUID],0),3)</f>
        <v>#N/A</v>
      </c>
      <c r="AC278" t="s">
        <v>1537</v>
      </c>
    </row>
    <row r="279" spans="1:29" ht="87">
      <c r="A279" t="s">
        <v>1538</v>
      </c>
      <c r="B279" s="24" t="s">
        <v>1539</v>
      </c>
      <c r="C279" s="24" t="s">
        <v>51</v>
      </c>
      <c r="D279">
        <v>3205</v>
      </c>
      <c r="Z279" s="25" t="s">
        <v>1540</v>
      </c>
      <c r="AA279" s="25" t="e">
        <f>INDEX(allsections[[S]:[Order]],MATCH(X279,allsections[SGUID],0),3)</f>
        <v>#N/A</v>
      </c>
      <c r="AB279" s="25" t="e">
        <f>INDEX(allsections[[S]:[Order]],MATCH(Y279,allsections[SGUID],0),3)</f>
        <v>#N/A</v>
      </c>
      <c r="AC279" t="s">
        <v>1541</v>
      </c>
    </row>
    <row r="280" spans="1:29" ht="101.5">
      <c r="A280" t="s">
        <v>1542</v>
      </c>
      <c r="B280" s="24" t="s">
        <v>1543</v>
      </c>
      <c r="C280" s="24"/>
      <c r="D280">
        <v>3206</v>
      </c>
      <c r="Z280" s="25" t="s">
        <v>1544</v>
      </c>
      <c r="AA280" s="25" t="e">
        <f>INDEX(allsections[[S]:[Order]],MATCH(X280,allsections[SGUID],0),3)</f>
        <v>#N/A</v>
      </c>
      <c r="AB280" s="25" t="e">
        <f>INDEX(allsections[[S]:[Order]],MATCH(Y280,allsections[SGUID],0),3)</f>
        <v>#N/A</v>
      </c>
      <c r="AC280" t="s">
        <v>1545</v>
      </c>
    </row>
    <row r="281" spans="1:29" ht="87">
      <c r="A281" t="s">
        <v>1546</v>
      </c>
      <c r="B281" s="24" t="s">
        <v>1547</v>
      </c>
      <c r="C281" s="24" t="s">
        <v>51</v>
      </c>
      <c r="D281">
        <v>3206</v>
      </c>
      <c r="Z281" s="25" t="s">
        <v>1548</v>
      </c>
      <c r="AA281" s="25" t="e">
        <f>INDEX(allsections[[S]:[Order]],MATCH(X281,allsections[SGUID],0),3)</f>
        <v>#N/A</v>
      </c>
      <c r="AB281" s="25" t="e">
        <f>INDEX(allsections[[S]:[Order]],MATCH(Y281,allsections[SGUID],0),3)</f>
        <v>#N/A</v>
      </c>
      <c r="AC281" t="s">
        <v>1549</v>
      </c>
    </row>
    <row r="282" spans="1:29" ht="58">
      <c r="A282" t="s">
        <v>1550</v>
      </c>
      <c r="B282" s="24" t="s">
        <v>1551</v>
      </c>
      <c r="C282" s="24"/>
      <c r="D282">
        <v>3207</v>
      </c>
      <c r="Z282" s="25" t="s">
        <v>1552</v>
      </c>
      <c r="AA282" s="25" t="e">
        <f>INDEX(allsections[[S]:[Order]],MATCH(X282,allsections[SGUID],0),3)</f>
        <v>#N/A</v>
      </c>
      <c r="AB282" s="25" t="e">
        <f>INDEX(allsections[[S]:[Order]],MATCH(Y282,allsections[SGUID],0),3)</f>
        <v>#N/A</v>
      </c>
      <c r="AC282" t="s">
        <v>1553</v>
      </c>
    </row>
    <row r="283" spans="1:29" ht="43.5">
      <c r="A283" t="s">
        <v>1554</v>
      </c>
      <c r="B283" s="24" t="s">
        <v>1555</v>
      </c>
      <c r="C283" s="24" t="s">
        <v>51</v>
      </c>
      <c r="D283">
        <v>3207</v>
      </c>
      <c r="Z283" s="25" t="s">
        <v>1556</v>
      </c>
      <c r="AA283" s="25" t="e">
        <f>INDEX(allsections[[S]:[Order]],MATCH(X283,allsections[SGUID],0),3)</f>
        <v>#N/A</v>
      </c>
      <c r="AB283" s="25" t="e">
        <f>INDEX(allsections[[S]:[Order]],MATCH(Y283,allsections[SGUID],0),3)</f>
        <v>#N/A</v>
      </c>
      <c r="AC283" t="s">
        <v>1557</v>
      </c>
    </row>
    <row r="284" spans="1:29" ht="101.5">
      <c r="A284" t="s">
        <v>1558</v>
      </c>
      <c r="B284" s="24" t="s">
        <v>1559</v>
      </c>
      <c r="C284" s="24"/>
      <c r="D284">
        <v>3208</v>
      </c>
      <c r="Z284" s="25" t="s">
        <v>1560</v>
      </c>
      <c r="AA284" s="25" t="e">
        <f>INDEX(allsections[[S]:[Order]],MATCH(X284,allsections[SGUID],0),3)</f>
        <v>#N/A</v>
      </c>
      <c r="AB284" s="25" t="e">
        <f>INDEX(allsections[[S]:[Order]],MATCH(Y284,allsections[SGUID],0),3)</f>
        <v>#N/A</v>
      </c>
      <c r="AC284" t="s">
        <v>1561</v>
      </c>
    </row>
    <row r="285" spans="1:29" ht="87">
      <c r="A285" t="s">
        <v>1562</v>
      </c>
      <c r="B285" s="24" t="s">
        <v>1563</v>
      </c>
      <c r="C285" s="24" t="s">
        <v>51</v>
      </c>
      <c r="D285">
        <v>3208</v>
      </c>
      <c r="Z285" s="25" t="s">
        <v>1564</v>
      </c>
      <c r="AA285" s="25" t="e">
        <f>INDEX(allsections[[S]:[Order]],MATCH(X285,allsections[SGUID],0),3)</f>
        <v>#N/A</v>
      </c>
      <c r="AB285" s="25" t="e">
        <f>INDEX(allsections[[S]:[Order]],MATCH(Y285,allsections[SGUID],0),3)</f>
        <v>#N/A</v>
      </c>
      <c r="AC285" t="s">
        <v>1565</v>
      </c>
    </row>
    <row r="286" spans="1:29" ht="174">
      <c r="A286" t="s">
        <v>1566</v>
      </c>
      <c r="B286" s="24" t="s">
        <v>1567</v>
      </c>
      <c r="C286" s="24"/>
      <c r="D286">
        <v>3209</v>
      </c>
      <c r="Z286" s="25" t="s">
        <v>1568</v>
      </c>
      <c r="AA286" s="25" t="e">
        <f>INDEX(allsections[[S]:[Order]],MATCH(X286,allsections[SGUID],0),3)</f>
        <v>#N/A</v>
      </c>
      <c r="AB286" s="25" t="e">
        <f>INDEX(allsections[[S]:[Order]],MATCH(Y286,allsections[SGUID],0),3)</f>
        <v>#N/A</v>
      </c>
      <c r="AC286" t="s">
        <v>1569</v>
      </c>
    </row>
    <row r="287" spans="1:29" ht="159.5">
      <c r="A287" t="s">
        <v>1570</v>
      </c>
      <c r="B287" s="24" t="s">
        <v>1571</v>
      </c>
      <c r="C287" s="24" t="s">
        <v>51</v>
      </c>
      <c r="D287">
        <v>3209</v>
      </c>
      <c r="Z287" s="25" t="s">
        <v>1572</v>
      </c>
      <c r="AA287" s="25" t="e">
        <f>INDEX(allsections[[S]:[Order]],MATCH(X287,allsections[SGUID],0),3)</f>
        <v>#N/A</v>
      </c>
      <c r="AB287" s="25" t="e">
        <f>INDEX(allsections[[S]:[Order]],MATCH(Y287,allsections[SGUID],0),3)</f>
        <v>#N/A</v>
      </c>
      <c r="AC287" t="s">
        <v>1573</v>
      </c>
    </row>
    <row r="288" spans="1:29" ht="72.5">
      <c r="A288" t="s">
        <v>1574</v>
      </c>
      <c r="B288" s="24" t="s">
        <v>1575</v>
      </c>
      <c r="C288" s="24"/>
      <c r="D288">
        <v>3210</v>
      </c>
      <c r="Z288" s="25" t="s">
        <v>1576</v>
      </c>
      <c r="AA288" s="25" t="e">
        <f>INDEX(allsections[[S]:[Order]],MATCH(X288,allsections[SGUID],0),3)</f>
        <v>#N/A</v>
      </c>
      <c r="AB288" s="25" t="e">
        <f>INDEX(allsections[[S]:[Order]],MATCH(Y288,allsections[SGUID],0),3)</f>
        <v>#N/A</v>
      </c>
      <c r="AC288" t="s">
        <v>1577</v>
      </c>
    </row>
    <row r="289" spans="1:29" ht="58">
      <c r="A289" t="s">
        <v>1578</v>
      </c>
      <c r="B289" s="24" t="s">
        <v>1579</v>
      </c>
      <c r="C289" s="24" t="s">
        <v>51</v>
      </c>
      <c r="D289">
        <v>3210</v>
      </c>
      <c r="Z289" s="25" t="s">
        <v>1580</v>
      </c>
      <c r="AA289" s="25" t="e">
        <f>INDEX(allsections[[S]:[Order]],MATCH(X289,allsections[SGUID],0),3)</f>
        <v>#N/A</v>
      </c>
      <c r="AB289" s="25" t="e">
        <f>INDEX(allsections[[S]:[Order]],MATCH(Y289,allsections[SGUID],0),3)</f>
        <v>#N/A</v>
      </c>
      <c r="AC289" t="s">
        <v>1581</v>
      </c>
    </row>
    <row r="290" spans="1:29" ht="116">
      <c r="A290" t="s">
        <v>1582</v>
      </c>
      <c r="B290" s="24" t="s">
        <v>1583</v>
      </c>
      <c r="C290" s="24"/>
      <c r="D290">
        <v>3211</v>
      </c>
      <c r="Z290" s="25" t="s">
        <v>1584</v>
      </c>
      <c r="AA290" s="25" t="e">
        <f>INDEX(allsections[[S]:[Order]],MATCH(X290,allsections[SGUID],0),3)</f>
        <v>#N/A</v>
      </c>
      <c r="AB290" s="25" t="e">
        <f>INDEX(allsections[[S]:[Order]],MATCH(Y290,allsections[SGUID],0),3)</f>
        <v>#N/A</v>
      </c>
      <c r="AC290" t="s">
        <v>1585</v>
      </c>
    </row>
    <row r="291" spans="1:29" ht="101.5">
      <c r="A291" t="s">
        <v>1586</v>
      </c>
      <c r="B291" s="24" t="s">
        <v>1587</v>
      </c>
      <c r="C291" s="24" t="s">
        <v>51</v>
      </c>
      <c r="D291">
        <v>3211</v>
      </c>
      <c r="Z291" s="25" t="s">
        <v>1588</v>
      </c>
      <c r="AA291" s="25" t="e">
        <f>INDEX(allsections[[S]:[Order]],MATCH(X291,allsections[SGUID],0),3)</f>
        <v>#N/A</v>
      </c>
      <c r="AB291" s="25" t="e">
        <f>INDEX(allsections[[S]:[Order]],MATCH(Y291,allsections[SGUID],0),3)</f>
        <v>#N/A</v>
      </c>
      <c r="AC291" t="s">
        <v>1589</v>
      </c>
    </row>
    <row r="292" spans="1:29" ht="87">
      <c r="A292" t="s">
        <v>1590</v>
      </c>
      <c r="B292" s="24" t="s">
        <v>1591</v>
      </c>
      <c r="C292" s="24"/>
      <c r="D292">
        <v>3301</v>
      </c>
      <c r="Z292" s="25" t="s">
        <v>1592</v>
      </c>
      <c r="AA292" s="25" t="e">
        <f>INDEX(allsections[[S]:[Order]],MATCH(X292,allsections[SGUID],0),3)</f>
        <v>#N/A</v>
      </c>
      <c r="AB292" s="25" t="e">
        <f>INDEX(allsections[[S]:[Order]],MATCH(Y292,allsections[SGUID],0),3)</f>
        <v>#N/A</v>
      </c>
      <c r="AC292" t="s">
        <v>1593</v>
      </c>
    </row>
    <row r="293" spans="1:29" ht="116">
      <c r="A293" t="s">
        <v>1594</v>
      </c>
      <c r="B293" s="24" t="s">
        <v>1595</v>
      </c>
      <c r="C293" s="24" t="s">
        <v>51</v>
      </c>
      <c r="D293">
        <v>3301</v>
      </c>
      <c r="Z293" s="25" t="s">
        <v>1596</v>
      </c>
      <c r="AA293" s="25" t="e">
        <f>INDEX(allsections[[S]:[Order]],MATCH(X293,allsections[SGUID],0),3)</f>
        <v>#N/A</v>
      </c>
      <c r="AB293" s="25" t="e">
        <f>INDEX(allsections[[S]:[Order]],MATCH(Y293,allsections[SGUID],0),3)</f>
        <v>#N/A</v>
      </c>
      <c r="AC293" t="s">
        <v>1597</v>
      </c>
    </row>
    <row r="294" spans="1:29" ht="58">
      <c r="A294" t="s">
        <v>1598</v>
      </c>
      <c r="B294" s="24" t="s">
        <v>1599</v>
      </c>
      <c r="C294" s="24"/>
      <c r="D294">
        <v>3302</v>
      </c>
      <c r="Z294" s="25" t="s">
        <v>1600</v>
      </c>
      <c r="AA294" s="25" t="e">
        <f>INDEX(allsections[[S]:[Order]],MATCH(X294,allsections[SGUID],0),3)</f>
        <v>#N/A</v>
      </c>
      <c r="AB294" s="25" t="e">
        <f>INDEX(allsections[[S]:[Order]],MATCH(Y294,allsections[SGUID],0),3)</f>
        <v>#N/A</v>
      </c>
      <c r="AC294" t="s">
        <v>1601</v>
      </c>
    </row>
    <row r="295" spans="1:29" ht="43.5">
      <c r="A295" t="s">
        <v>1602</v>
      </c>
      <c r="B295" s="24" t="s">
        <v>1603</v>
      </c>
      <c r="C295" s="24" t="s">
        <v>51</v>
      </c>
      <c r="D295">
        <v>3302</v>
      </c>
      <c r="Z295" s="25" t="s">
        <v>1604</v>
      </c>
      <c r="AA295" s="25" t="e">
        <f>INDEX(allsections[[S]:[Order]],MATCH(X295,allsections[SGUID],0),3)</f>
        <v>#N/A</v>
      </c>
      <c r="AB295" s="25" t="e">
        <f>INDEX(allsections[[S]:[Order]],MATCH(Y295,allsections[SGUID],0),3)</f>
        <v>#N/A</v>
      </c>
      <c r="AC295" t="s">
        <v>1605</v>
      </c>
    </row>
    <row r="296" spans="1:29" ht="87">
      <c r="A296" t="s">
        <v>1606</v>
      </c>
      <c r="B296" s="24" t="s">
        <v>1607</v>
      </c>
      <c r="C296" s="24"/>
      <c r="D296">
        <v>3303</v>
      </c>
      <c r="Z296" s="25" t="s">
        <v>1608</v>
      </c>
      <c r="AA296" s="25" t="e">
        <f>INDEX(allsections[[S]:[Order]],MATCH(X296,allsections[SGUID],0),3)</f>
        <v>#N/A</v>
      </c>
      <c r="AB296" s="25" t="e">
        <f>INDEX(allsections[[S]:[Order]],MATCH(Y296,allsections[SGUID],0),3)</f>
        <v>#N/A</v>
      </c>
      <c r="AC296" t="s">
        <v>1609</v>
      </c>
    </row>
    <row r="297" spans="1:29" ht="72.5">
      <c r="A297" t="s">
        <v>1610</v>
      </c>
      <c r="B297" s="24" t="s">
        <v>1611</v>
      </c>
      <c r="C297" s="24" t="s">
        <v>51</v>
      </c>
      <c r="D297">
        <v>3303</v>
      </c>
      <c r="Z297" s="25" t="s">
        <v>1612</v>
      </c>
      <c r="AA297" s="25" t="e">
        <f>INDEX(allsections[[S]:[Order]],MATCH(X297,allsections[SGUID],0),3)</f>
        <v>#N/A</v>
      </c>
      <c r="AB297" s="25" t="e">
        <f>INDEX(allsections[[S]:[Order]],MATCH(Y297,allsections[SGUID],0),3)</f>
        <v>#N/A</v>
      </c>
      <c r="AC297" t="s">
        <v>1613</v>
      </c>
    </row>
    <row r="298" spans="1:29" ht="58">
      <c r="A298" t="s">
        <v>1614</v>
      </c>
      <c r="B298" s="24" t="s">
        <v>1615</v>
      </c>
      <c r="C298" s="24"/>
      <c r="D298">
        <v>3304</v>
      </c>
    </row>
    <row r="299" spans="1:29" ht="43.5">
      <c r="A299" t="s">
        <v>1616</v>
      </c>
      <c r="B299" s="24" t="s">
        <v>1617</v>
      </c>
      <c r="C299" s="24" t="s">
        <v>51</v>
      </c>
      <c r="D299">
        <v>3304</v>
      </c>
    </row>
    <row r="300" spans="1:29" ht="58">
      <c r="A300" t="s">
        <v>1618</v>
      </c>
      <c r="B300" s="24" t="s">
        <v>1619</v>
      </c>
      <c r="C300" s="24"/>
      <c r="D300">
        <v>3305</v>
      </c>
    </row>
    <row r="301" spans="1:29" ht="43.5">
      <c r="A301" t="s">
        <v>1620</v>
      </c>
      <c r="B301" s="24" t="s">
        <v>1621</v>
      </c>
      <c r="C301" s="24" t="s">
        <v>51</v>
      </c>
      <c r="D301">
        <v>3305</v>
      </c>
    </row>
    <row r="302" spans="1:29" ht="87">
      <c r="A302" t="s">
        <v>1622</v>
      </c>
      <c r="B302" s="24" t="s">
        <v>1623</v>
      </c>
      <c r="C302" t="s">
        <v>51</v>
      </c>
      <c r="D302">
        <v>3306</v>
      </c>
    </row>
    <row r="303" spans="1:29" ht="58">
      <c r="A303" t="s">
        <v>1624</v>
      </c>
      <c r="B303" s="24" t="s">
        <v>1625</v>
      </c>
      <c r="C303" s="24"/>
      <c r="D303">
        <v>3306</v>
      </c>
    </row>
    <row r="304" spans="1:29" ht="58">
      <c r="A304" t="s">
        <v>1626</v>
      </c>
      <c r="B304" s="24" t="s">
        <v>1627</v>
      </c>
      <c r="C304" t="s">
        <v>51</v>
      </c>
      <c r="D304">
        <v>3307</v>
      </c>
    </row>
    <row r="305" spans="1:4" ht="101.5">
      <c r="A305" t="s">
        <v>1628</v>
      </c>
      <c r="B305" s="24" t="s">
        <v>1629</v>
      </c>
      <c r="C305" s="24"/>
      <c r="D305">
        <v>3307</v>
      </c>
    </row>
    <row r="306" spans="1:4" ht="43.5">
      <c r="A306" t="s">
        <v>1630</v>
      </c>
      <c r="B306" s="24" t="s">
        <v>1631</v>
      </c>
      <c r="C306" t="s">
        <v>51</v>
      </c>
      <c r="D306">
        <v>10100</v>
      </c>
    </row>
    <row r="307" spans="1:4" ht="130.5">
      <c r="A307" t="s">
        <v>1632</v>
      </c>
      <c r="B307" s="24" t="s">
        <v>1633</v>
      </c>
      <c r="C307" t="s">
        <v>51</v>
      </c>
      <c r="D307">
        <v>10101</v>
      </c>
    </row>
    <row r="308" spans="1:4" ht="145">
      <c r="A308" t="s">
        <v>1634</v>
      </c>
      <c r="B308" s="24" t="s">
        <v>1635</v>
      </c>
      <c r="C308" t="s">
        <v>51</v>
      </c>
      <c r="D308">
        <v>10102</v>
      </c>
    </row>
    <row r="309" spans="1:4" ht="58">
      <c r="A309" t="s">
        <v>1636</v>
      </c>
      <c r="B309" s="24" t="s">
        <v>1637</v>
      </c>
      <c r="C309" t="s">
        <v>51</v>
      </c>
      <c r="D309">
        <v>10200</v>
      </c>
    </row>
    <row r="310" spans="1:4" ht="116">
      <c r="A310" t="s">
        <v>1638</v>
      </c>
      <c r="B310" s="24" t="s">
        <v>1639</v>
      </c>
      <c r="C310" t="s">
        <v>51</v>
      </c>
      <c r="D310">
        <v>10201</v>
      </c>
    </row>
    <row r="311" spans="1:4" ht="87">
      <c r="A311" t="s">
        <v>1640</v>
      </c>
      <c r="B311" s="24" t="s">
        <v>1641</v>
      </c>
      <c r="C311" t="s">
        <v>51</v>
      </c>
      <c r="D311">
        <v>10202</v>
      </c>
    </row>
    <row r="312" spans="1:4" ht="43.5">
      <c r="A312" t="s">
        <v>1642</v>
      </c>
      <c r="B312" s="24" t="s">
        <v>1643</v>
      </c>
      <c r="C312" t="s">
        <v>51</v>
      </c>
      <c r="D312">
        <v>20100</v>
      </c>
    </row>
    <row r="313" spans="1:4" ht="87">
      <c r="A313" t="s">
        <v>1644</v>
      </c>
      <c r="B313" s="24" t="s">
        <v>1645</v>
      </c>
      <c r="C313" t="s">
        <v>51</v>
      </c>
      <c r="D313">
        <v>20200</v>
      </c>
    </row>
    <row r="314" spans="1:4" ht="101.5">
      <c r="A314" t="s">
        <v>1646</v>
      </c>
      <c r="B314" s="24" t="s">
        <v>1647</v>
      </c>
      <c r="C314" t="s">
        <v>51</v>
      </c>
      <c r="D314">
        <v>30100</v>
      </c>
    </row>
    <row r="315" spans="1:4" ht="43.5">
      <c r="A315" t="s">
        <v>1648</v>
      </c>
      <c r="B315" s="24" t="s">
        <v>1649</v>
      </c>
      <c r="C315" t="s">
        <v>51</v>
      </c>
      <c r="D315">
        <v>30200</v>
      </c>
    </row>
    <row r="316" spans="1:4" ht="72.5">
      <c r="A316" t="s">
        <v>1650</v>
      </c>
      <c r="B316" s="24" t="s">
        <v>1651</v>
      </c>
      <c r="C316" t="s">
        <v>51</v>
      </c>
      <c r="D316">
        <v>50100</v>
      </c>
    </row>
    <row r="317" spans="1:4" ht="87">
      <c r="A317" t="s">
        <v>1652</v>
      </c>
      <c r="B317" s="24" t="s">
        <v>1653</v>
      </c>
      <c r="C317" t="s">
        <v>51</v>
      </c>
      <c r="D317">
        <v>50200</v>
      </c>
    </row>
    <row r="318" spans="1:4" ht="130.5">
      <c r="A318" t="s">
        <v>1654</v>
      </c>
      <c r="B318" s="24" t="s">
        <v>1655</v>
      </c>
      <c r="C318" t="s">
        <v>51</v>
      </c>
      <c r="D318">
        <v>50300</v>
      </c>
    </row>
    <row r="319" spans="1:4" ht="72.5">
      <c r="A319" t="s">
        <v>1656</v>
      </c>
      <c r="B319" s="24" t="s">
        <v>1657</v>
      </c>
      <c r="C319" t="s">
        <v>51</v>
      </c>
      <c r="D319">
        <v>110100</v>
      </c>
    </row>
    <row r="320" spans="1:4" ht="87">
      <c r="A320" t="s">
        <v>1658</v>
      </c>
      <c r="B320" s="24" t="s">
        <v>1659</v>
      </c>
      <c r="C320" t="s">
        <v>51</v>
      </c>
      <c r="D320">
        <v>110200</v>
      </c>
    </row>
    <row r="321" spans="1:4" ht="87">
      <c r="A321" t="s">
        <v>1660</v>
      </c>
      <c r="B321" s="24" t="s">
        <v>1661</v>
      </c>
      <c r="C321" t="s">
        <v>51</v>
      </c>
      <c r="D321">
        <v>110300</v>
      </c>
    </row>
    <row r="322" spans="1:4" ht="116">
      <c r="A322" t="s">
        <v>1662</v>
      </c>
      <c r="B322" s="24" t="s">
        <v>1663</v>
      </c>
      <c r="C322" t="s">
        <v>51</v>
      </c>
      <c r="D322">
        <v>120100</v>
      </c>
    </row>
    <row r="323" spans="1:4" ht="116">
      <c r="A323" t="s">
        <v>1664</v>
      </c>
      <c r="B323" s="24" t="s">
        <v>1665</v>
      </c>
      <c r="C323" t="s">
        <v>51</v>
      </c>
      <c r="D323">
        <v>120200</v>
      </c>
    </row>
    <row r="324" spans="1:4" ht="116">
      <c r="A324" t="s">
        <v>1666</v>
      </c>
      <c r="B324" s="24" t="s">
        <v>1667</v>
      </c>
      <c r="C324" t="s">
        <v>51</v>
      </c>
      <c r="D324">
        <v>120301</v>
      </c>
    </row>
    <row r="325" spans="1:4" ht="130.5">
      <c r="A325" t="s">
        <v>1668</v>
      </c>
      <c r="B325" s="24" t="s">
        <v>1669</v>
      </c>
      <c r="C325" t="s">
        <v>51</v>
      </c>
      <c r="D325">
        <v>120302</v>
      </c>
    </row>
    <row r="326" spans="1:4" ht="130.5">
      <c r="A326" t="s">
        <v>1670</v>
      </c>
      <c r="B326" s="24" t="s">
        <v>1671</v>
      </c>
      <c r="C326" s="24" t="s">
        <v>1672</v>
      </c>
      <c r="D326">
        <v>120303</v>
      </c>
    </row>
    <row r="327" spans="1:4" ht="261">
      <c r="A327" t="s">
        <v>1673</v>
      </c>
      <c r="B327" s="24" t="s">
        <v>1674</v>
      </c>
      <c r="C327" t="s">
        <v>51</v>
      </c>
      <c r="D327">
        <v>120304</v>
      </c>
    </row>
    <row r="328" spans="1:4" ht="261">
      <c r="A328" t="s">
        <v>1675</v>
      </c>
      <c r="B328" s="24" t="s">
        <v>1674</v>
      </c>
      <c r="C328" t="s">
        <v>51</v>
      </c>
      <c r="D328">
        <v>120304</v>
      </c>
    </row>
    <row r="329" spans="1:4" ht="72.5">
      <c r="A329" t="s">
        <v>1676</v>
      </c>
      <c r="B329" s="24" t="s">
        <v>1677</v>
      </c>
      <c r="C329" t="s">
        <v>51</v>
      </c>
      <c r="D329">
        <v>120400</v>
      </c>
    </row>
    <row r="330" spans="1:4" ht="174">
      <c r="A330" t="s">
        <v>1678</v>
      </c>
      <c r="B330" s="24" t="s">
        <v>1679</v>
      </c>
      <c r="C330" s="24" t="s">
        <v>1680</v>
      </c>
      <c r="D330">
        <v>120500</v>
      </c>
    </row>
    <row r="331" spans="1:4">
      <c r="A331" t="s">
        <v>50</v>
      </c>
      <c r="B331" s="24" t="s">
        <v>51</v>
      </c>
      <c r="C331" s="24" t="s">
        <v>51</v>
      </c>
    </row>
    <row r="341" spans="4:4">
      <c r="D341" s="23"/>
    </row>
  </sheetData>
  <mergeCells count="4">
    <mergeCell ref="A1:D1"/>
    <mergeCell ref="F1:I1"/>
    <mergeCell ref="K1:N1"/>
    <mergeCell ref="P1:V1"/>
  </mergeCells>
  <pageMargins left="0.7" right="0.7" top="0.75" bottom="0.75" header="0.3" footer="0.3"/>
  <pageSetup paperSize="9" orientation="portrait" r:id="rId1"/>
  <tableParts count="5">
    <tablePart r:id="rId2"/>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93B5E-FA25-45CC-828C-1844300CFD41}">
  <dimension ref="A1:D121"/>
  <sheetViews>
    <sheetView topLeftCell="A109" workbookViewId="0">
      <selection activeCell="B119" sqref="B119:B120"/>
    </sheetView>
  </sheetViews>
  <sheetFormatPr baseColWidth="10" defaultColWidth="8.7265625" defaultRowHeight="14.5"/>
  <cols>
    <col min="1" max="1" width="27.1796875" bestFit="1" customWidth="1"/>
    <col min="2" max="2" width="9.81640625" customWidth="1"/>
    <col min="3" max="3" width="50.1796875" bestFit="1" customWidth="1"/>
  </cols>
  <sheetData>
    <row r="1" spans="1:4">
      <c r="A1" t="s">
        <v>1681</v>
      </c>
      <c r="B1" t="s">
        <v>1682</v>
      </c>
      <c r="C1" t="s">
        <v>1683</v>
      </c>
      <c r="D1" t="s">
        <v>1684</v>
      </c>
    </row>
    <row r="2" spans="1:4">
      <c r="A2" t="s">
        <v>101</v>
      </c>
      <c r="B2" t="s">
        <v>1685</v>
      </c>
      <c r="C2" t="str">
        <f>#REF!&amp;#REF!</f>
        <v>3euBNRpF4vyZ0UqqOwFwc17BjiTqdbz9EPX1It8mlxYw</v>
      </c>
      <c r="D2" t="e">
        <f>IF(INDEX(#REF!,MATCH(#REF!,#REF!,0),5)="no",#REF!&amp;"NO","-")</f>
        <v>#REF!</v>
      </c>
    </row>
    <row r="3" spans="1:4">
      <c r="A3" t="s">
        <v>370</v>
      </c>
      <c r="B3" t="s">
        <v>1685</v>
      </c>
      <c r="C3" t="str">
        <f>#REF!&amp;#REF!</f>
        <v>3uaA6l6inUWdqT3f4hmHAE7BjiTqdbz9EPX1It8mlxYw</v>
      </c>
      <c r="D3" t="e">
        <f>IF(INDEX(#REF!,MATCH(#REF!,#REF!,0),5)="no",#REF!&amp;"NO","-")</f>
        <v>#REF!</v>
      </c>
    </row>
    <row r="4" spans="1:4">
      <c r="A4" t="s">
        <v>96</v>
      </c>
      <c r="B4" t="s">
        <v>1685</v>
      </c>
      <c r="C4" t="str">
        <f>#REF!&amp;#REF!</f>
        <v>7kVX5cvtYPun0ts8TLlcrd7BjiTqdbz9EPX1It8mlxYw</v>
      </c>
      <c r="D4" t="e">
        <f>IF(INDEX(#REF!,MATCH(#REF!,#REF!,0),5)="no",#REF!&amp;"NO","-")</f>
        <v>#REF!</v>
      </c>
    </row>
    <row r="5" spans="1:4">
      <c r="A5" t="s">
        <v>90</v>
      </c>
      <c r="B5" t="s">
        <v>1685</v>
      </c>
      <c r="C5" t="str">
        <f>#REF!&amp;#REF!</f>
        <v>3dOIqQzX8pCbXnijvWhzus7BjiTqdbz9EPX1It8mlxYw</v>
      </c>
      <c r="D5" t="e">
        <f>IF(INDEX(#REF!,MATCH(#REF!,#REF!,0),5)="no",#REF!&amp;"NO","-")</f>
        <v>#REF!</v>
      </c>
    </row>
    <row r="6" spans="1:4">
      <c r="A6" t="s">
        <v>365</v>
      </c>
      <c r="B6" t="s">
        <v>1685</v>
      </c>
      <c r="C6" t="str">
        <f>#REF!&amp;#REF!</f>
        <v>6rtaRMxnDqpmX3MNNT0YX47BjiTqdbz9EPX1It8mlxYw</v>
      </c>
      <c r="D6" t="e">
        <f>IF(INDEX(#REF!,MATCH(#REF!,#REF!,0),5)="no",#REF!&amp;"NO","-")</f>
        <v>#REF!</v>
      </c>
    </row>
    <row r="7" spans="1:4">
      <c r="A7" t="s">
        <v>360</v>
      </c>
      <c r="B7" t="s">
        <v>1685</v>
      </c>
      <c r="C7" t="str">
        <f>#REF!&amp;#REF!</f>
        <v>3vKz1XeHl2F8VNaaUrDMUl7BjiTqdbz9EPX1It8mlxYw</v>
      </c>
      <c r="D7" t="e">
        <f>IF(INDEX(#REF!,MATCH(#REF!,#REF!,0),5)="no",#REF!&amp;"NO","-")</f>
        <v>#REF!</v>
      </c>
    </row>
    <row r="8" spans="1:4">
      <c r="A8" t="s">
        <v>355</v>
      </c>
      <c r="B8" t="s">
        <v>1685</v>
      </c>
      <c r="C8" t="str">
        <f>#REF!&amp;#REF!</f>
        <v>01v2H3qr0AtPFmXMU5RXew7BjiTqdbz9EPX1It8mlxYw</v>
      </c>
      <c r="D8" t="e">
        <f>IF(INDEX(#REF!,MATCH(#REF!,#REF!,0),5)="no",#REF!&amp;"NO","-")</f>
        <v>#REF!</v>
      </c>
    </row>
    <row r="9" spans="1:4">
      <c r="A9" t="s">
        <v>350</v>
      </c>
      <c r="B9" t="s">
        <v>1685</v>
      </c>
      <c r="C9" t="str">
        <f>#REF!&amp;#REF!</f>
        <v>6p9JXzwRhZyGTbr6ztZQwa7BjiTqdbz9EPX1It8mlxYw</v>
      </c>
      <c r="D9" t="e">
        <f>IF(INDEX(#REF!,MATCH(#REF!,#REF!,0),5)="no",#REF!&amp;"NO","-")</f>
        <v>#REF!</v>
      </c>
    </row>
    <row r="10" spans="1:4">
      <c r="A10" t="s">
        <v>344</v>
      </c>
      <c r="B10" t="s">
        <v>1685</v>
      </c>
      <c r="C10" t="str">
        <f>#REF!&amp;#REF!</f>
        <v>504jxiMLX4m1KEs5eytNfX7BjiTqdbz9EPX1It8mlxYw</v>
      </c>
      <c r="D10" t="e">
        <f>IF(INDEX(#REF!,MATCH(#REF!,#REF!,0),5)="no",#REF!&amp;"NO","-")</f>
        <v>#REF!</v>
      </c>
    </row>
    <row r="11" spans="1:4">
      <c r="A11" t="s">
        <v>339</v>
      </c>
      <c r="B11" t="s">
        <v>1685</v>
      </c>
      <c r="C11" t="str">
        <f>#REF!&amp;#REF!</f>
        <v>5m0BI5wZuoNOyDPYCiX3Xe7BjiTqdbz9EPX1It8mlxYw</v>
      </c>
      <c r="D11" t="e">
        <f>IF(INDEX(#REF!,MATCH(#REF!,#REF!,0),5)="no",#REF!&amp;"NO","-")</f>
        <v>#REF!</v>
      </c>
    </row>
    <row r="12" spans="1:4">
      <c r="A12" t="s">
        <v>334</v>
      </c>
      <c r="B12" t="s">
        <v>1685</v>
      </c>
      <c r="C12" t="str">
        <f>#REF!&amp;#REF!</f>
        <v>6NzSDV2IsFOtacEOaj13Gl7BjiTqdbz9EPX1It8mlxYw</v>
      </c>
      <c r="D12" t="e">
        <f>IF(INDEX(#REF!,MATCH(#REF!,#REF!,0),5)="no",#REF!&amp;"NO","-")</f>
        <v>#REF!</v>
      </c>
    </row>
    <row r="13" spans="1:4">
      <c r="A13" t="s">
        <v>329</v>
      </c>
      <c r="B13" t="s">
        <v>1685</v>
      </c>
      <c r="C13" t="str">
        <f>#REF!&amp;#REF!</f>
        <v>6uSpDnR3yQ5uar8BBVrZrv7BjiTqdbz9EPX1It8mlxYw</v>
      </c>
      <c r="D13" t="e">
        <f>IF(INDEX(#REF!,MATCH(#REF!,#REF!,0),5)="no",#REF!&amp;"NO","-")</f>
        <v>#REF!</v>
      </c>
    </row>
    <row r="14" spans="1:4">
      <c r="A14" t="s">
        <v>85</v>
      </c>
      <c r="B14" t="s">
        <v>1685</v>
      </c>
      <c r="C14" t="str">
        <f>#REF!&amp;#REF!</f>
        <v>15rmagqDILiL9OehElaZcF7BjiTqdbz9EPX1It8mlxYw</v>
      </c>
      <c r="D14" t="e">
        <f>IF(INDEX(#REF!,MATCH(#REF!,#REF!,0),5)="no",#REF!&amp;"NO","-")</f>
        <v>#REF!</v>
      </c>
    </row>
    <row r="15" spans="1:4">
      <c r="A15" t="s">
        <v>43</v>
      </c>
      <c r="B15" t="s">
        <v>1685</v>
      </c>
      <c r="C15" t="str">
        <f>#REF!&amp;#REF!</f>
        <v>6MMc5tDcp0zKsLhBH5DeER7BjiTqdbz9EPX1It8mlxYw</v>
      </c>
      <c r="D15" t="e">
        <f>IF(INDEX(#REF!,MATCH(#REF!,#REF!,0),5)="no",#REF!&amp;"NO","-")</f>
        <v>#REF!</v>
      </c>
    </row>
    <row r="16" spans="1:4">
      <c r="A16" t="s">
        <v>324</v>
      </c>
      <c r="B16" t="s">
        <v>1685</v>
      </c>
      <c r="C16" t="str">
        <f>#REF!&amp;#REF!</f>
        <v>5zn5rvPKBMqVZFwtGJoNJG7BjiTqdbz9EPX1It8mlxYw</v>
      </c>
      <c r="D16" t="e">
        <f>IF(INDEX(#REF!,MATCH(#REF!,#REF!,0),5)="no",#REF!&amp;"NO","-")</f>
        <v>#REF!</v>
      </c>
    </row>
    <row r="17" spans="1:4">
      <c r="A17" t="s">
        <v>58</v>
      </c>
      <c r="B17" t="s">
        <v>1685</v>
      </c>
      <c r="C17" t="str">
        <f>#REF!&amp;#REF!</f>
        <v>6Do8vAYP3N7Xv7Vfnwf97M7BjiTqdbz9EPX1It8mlxYw</v>
      </c>
      <c r="D17" t="e">
        <f>IF(INDEX(#REF!,MATCH(#REF!,#REF!,0),5)="no",#REF!&amp;"NO","-")</f>
        <v>#REF!</v>
      </c>
    </row>
    <row r="18" spans="1:4">
      <c r="A18" t="s">
        <v>314</v>
      </c>
      <c r="B18" t="s">
        <v>1685</v>
      </c>
      <c r="C18" t="str">
        <f>#REF!&amp;#REF!</f>
        <v>1I2lvoMa3TWCWbPOI8a06k7BjiTqdbz9EPX1It8mlxYw</v>
      </c>
      <c r="D18" t="e">
        <f>IF(INDEX(#REF!,MATCH(#REF!,#REF!,0),5)="no",#REF!&amp;"NO","-")</f>
        <v>#REF!</v>
      </c>
    </row>
    <row r="19" spans="1:4">
      <c r="A19" t="s">
        <v>80</v>
      </c>
      <c r="B19" t="s">
        <v>1685</v>
      </c>
      <c r="C19" t="str">
        <f>#REF!&amp;#REF!</f>
        <v>18hg0Wx3h9CUGZ5iIEVXGK7BjiTqdbz9EPX1It8mlxYw</v>
      </c>
      <c r="D19" t="e">
        <f>IF(INDEX(#REF!,MATCH(#REF!,#REF!,0),5)="no",#REF!&amp;"NO","-")</f>
        <v>#REF!</v>
      </c>
    </row>
    <row r="20" spans="1:4">
      <c r="A20" t="s">
        <v>309</v>
      </c>
      <c r="B20" t="s">
        <v>1685</v>
      </c>
      <c r="C20" t="str">
        <f>#REF!&amp;#REF!</f>
        <v>7geNs0j1gKJkrzJeivUc5B7BjiTqdbz9EPX1It8mlxYw</v>
      </c>
      <c r="D20" t="e">
        <f>IF(INDEX(#REF!,MATCH(#REF!,#REF!,0),5)="no",#REF!&amp;"NO","-")</f>
        <v>#REF!</v>
      </c>
    </row>
    <row r="21" spans="1:4">
      <c r="A21" t="s">
        <v>304</v>
      </c>
      <c r="B21" t="s">
        <v>1685</v>
      </c>
      <c r="C21" t="str">
        <f>#REF!&amp;#REF!</f>
        <v>2eqj1B1ZG1aYK9JZ0Yoe4U7BjiTqdbz9EPX1It8mlxYw</v>
      </c>
      <c r="D21" t="e">
        <f>IF(INDEX(#REF!,MATCH(#REF!,#REF!,0),5)="no",#REF!&amp;"NO","-")</f>
        <v>#REF!</v>
      </c>
    </row>
    <row r="22" spans="1:4">
      <c r="A22" t="s">
        <v>298</v>
      </c>
      <c r="B22" t="s">
        <v>1685</v>
      </c>
      <c r="C22" t="str">
        <f>#REF!&amp;#REF!</f>
        <v>79P2YlIaBbTYuLX5kn7gmT7BjiTqdbz9EPX1It8mlxYw</v>
      </c>
      <c r="D22" t="e">
        <f>IF(INDEX(#REF!,MATCH(#REF!,#REF!,0),5)="no",#REF!&amp;"NO","-")</f>
        <v>#REF!</v>
      </c>
    </row>
    <row r="23" spans="1:4">
      <c r="A23" t="s">
        <v>288</v>
      </c>
      <c r="B23" t="s">
        <v>1685</v>
      </c>
      <c r="C23" t="str">
        <f>#REF!&amp;#REF!</f>
        <v>wBEPtgHvVdAw5AnSADfam7BjiTqdbz9EPX1It8mlxYw</v>
      </c>
      <c r="D23" t="e">
        <f>IF(INDEX(#REF!,MATCH(#REF!,#REF!,0),5)="no",#REF!&amp;"NO","-")</f>
        <v>#REF!</v>
      </c>
    </row>
    <row r="24" spans="1:4">
      <c r="A24" t="s">
        <v>283</v>
      </c>
      <c r="B24" t="s">
        <v>1685</v>
      </c>
      <c r="C24" t="str">
        <f>#REF!&amp;#REF!</f>
        <v>1QXyVfdBIBo1vUMDJvmkto7BjiTqdbz9EPX1It8mlxYw</v>
      </c>
      <c r="D24" t="e">
        <f>IF(INDEX(#REF!,MATCH(#REF!,#REF!,0),5)="no",#REF!&amp;"NO","-")</f>
        <v>#REF!</v>
      </c>
    </row>
    <row r="25" spans="1:4">
      <c r="A25" t="s">
        <v>278</v>
      </c>
      <c r="B25" t="s">
        <v>1685</v>
      </c>
      <c r="C25" t="str">
        <f>#REF!&amp;#REF!</f>
        <v>nLQp6Z2dA0ba8MNAiLJ6s7BjiTqdbz9EPX1It8mlxYw</v>
      </c>
      <c r="D25" t="e">
        <f>IF(INDEX(#REF!,MATCH(#REF!,#REF!,0),5)="no",#REF!&amp;"NO","-")</f>
        <v>#REF!</v>
      </c>
    </row>
    <row r="26" spans="1:4">
      <c r="A26" t="s">
        <v>273</v>
      </c>
      <c r="B26" t="s">
        <v>1685</v>
      </c>
      <c r="C26" t="str">
        <f>#REF!&amp;#REF!</f>
        <v>7vh4rzn69GDVBFTuIYGSFw7BjiTqdbz9EPX1It8mlxYw</v>
      </c>
      <c r="D26" t="e">
        <f>IF(INDEX(#REF!,MATCH(#REF!,#REF!,0),5)="no",#REF!&amp;"NO","-")</f>
        <v>#REF!</v>
      </c>
    </row>
    <row r="27" spans="1:4">
      <c r="A27" t="s">
        <v>268</v>
      </c>
      <c r="B27" t="s">
        <v>1685</v>
      </c>
      <c r="C27" t="str">
        <f>#REF!&amp;#REF!</f>
        <v>5nVsN512P1ihIAlGnEShZx7BjiTqdbz9EPX1It8mlxYw</v>
      </c>
      <c r="D27" t="e">
        <f>IF(INDEX(#REF!,MATCH(#REF!,#REF!,0),5)="no",#REF!&amp;"NO","-")</f>
        <v>#REF!</v>
      </c>
    </row>
    <row r="28" spans="1:4">
      <c r="A28" t="s">
        <v>263</v>
      </c>
      <c r="B28" t="s">
        <v>1685</v>
      </c>
      <c r="C28" t="str">
        <f>#REF!&amp;#REF!</f>
        <v>OUJXQZSzOeFdIhal7ZoXx7BjiTqdbz9EPX1It8mlxYw</v>
      </c>
      <c r="D28" t="e">
        <f>IF(INDEX(#REF!,MATCH(#REF!,#REF!,0),5)="no",#REF!&amp;"NO","-")</f>
        <v>#REF!</v>
      </c>
    </row>
    <row r="29" spans="1:4">
      <c r="A29" t="s">
        <v>258</v>
      </c>
      <c r="B29" t="s">
        <v>1685</v>
      </c>
      <c r="C29" t="str">
        <f>#REF!&amp;#REF!</f>
        <v>2uY4AAajOUzuQYK0i5HEJS7BjiTqdbz9EPX1It8mlxYw</v>
      </c>
      <c r="D29" t="e">
        <f>IF(INDEX(#REF!,MATCH(#REF!,#REF!,0),5)="no",#REF!&amp;"NO","-")</f>
        <v>#REF!</v>
      </c>
    </row>
    <row r="30" spans="1:4">
      <c r="A30" t="s">
        <v>252</v>
      </c>
      <c r="B30" t="s">
        <v>1685</v>
      </c>
      <c r="C30" t="str">
        <f>#REF!&amp;#REF!</f>
        <v>71T3wYvAOGC3A8C3dBPDXd7BjiTqdbz9EPX1It8mlxYw</v>
      </c>
      <c r="D30" t="e">
        <f>IF(INDEX(#REF!,MATCH(#REF!,#REF!,0),5)="no",#REF!&amp;"NO","-")</f>
        <v>#REF!</v>
      </c>
    </row>
    <row r="31" spans="1:4">
      <c r="A31" t="s">
        <v>242</v>
      </c>
      <c r="B31" t="s">
        <v>1685</v>
      </c>
      <c r="C31" t="str">
        <f>#REF!&amp;#REF!</f>
        <v>7hjy92CxnhjoqfUf0sxpPm7BjiTqdbz9EPX1It8mlxYw</v>
      </c>
      <c r="D31" t="e">
        <f>IF(INDEX(#REF!,MATCH(#REF!,#REF!,0),5)="no",#REF!&amp;"NO","-")</f>
        <v>#REF!</v>
      </c>
    </row>
    <row r="32" spans="1:4">
      <c r="A32" t="s">
        <v>236</v>
      </c>
      <c r="B32" t="s">
        <v>1685</v>
      </c>
      <c r="C32" t="str">
        <f>#REF!&amp;#REF!</f>
        <v>7JadSCojAvDNLSHK26BiXc7BjiTqdbz9EPX1It8mlxYw</v>
      </c>
      <c r="D32" t="e">
        <f>IF(INDEX(#REF!,MATCH(#REF!,#REF!,0),5)="no",#REF!&amp;"NO","-")</f>
        <v>#REF!</v>
      </c>
    </row>
    <row r="33" spans="1:4">
      <c r="A33" t="s">
        <v>231</v>
      </c>
      <c r="B33" t="s">
        <v>1685</v>
      </c>
      <c r="C33" t="str">
        <f>#REF!&amp;#REF!</f>
        <v>2AU0Rll1ZV8PPz420O78db7BjiTqdbz9EPX1It8mlxYw</v>
      </c>
      <c r="D33" t="e">
        <f>IF(INDEX(#REF!,MATCH(#REF!,#REF!,0),5)="no",#REF!&amp;"NO","-")</f>
        <v>#REF!</v>
      </c>
    </row>
    <row r="34" spans="1:4">
      <c r="A34" t="s">
        <v>226</v>
      </c>
      <c r="B34" t="s">
        <v>1685</v>
      </c>
      <c r="C34" t="str">
        <f>#REF!&amp;#REF!</f>
        <v>7L9M3vUuHtx6WK7TuILq927BjiTqdbz9EPX1It8mlxYw</v>
      </c>
      <c r="D34" t="e">
        <f>IF(INDEX(#REF!,MATCH(#REF!,#REF!,0),5)="no",#REF!&amp;"NO","-")</f>
        <v>#REF!</v>
      </c>
    </row>
    <row r="35" spans="1:4">
      <c r="A35" t="s">
        <v>221</v>
      </c>
      <c r="B35" t="s">
        <v>1685</v>
      </c>
      <c r="C35" t="str">
        <f>#REF!&amp;#REF!</f>
        <v>2ddM8JCAfgsJ6XIpNQ4YlB7BjiTqdbz9EPX1It8mlxYw</v>
      </c>
      <c r="D35" t="e">
        <f>IF(INDEX(#REF!,MATCH(#REF!,#REF!,0),5)="no",#REF!&amp;"NO","-")</f>
        <v>#REF!</v>
      </c>
    </row>
    <row r="36" spans="1:4">
      <c r="A36" t="s">
        <v>215</v>
      </c>
      <c r="B36" t="s">
        <v>1685</v>
      </c>
      <c r="C36" t="str">
        <f>#REF!&amp;#REF!</f>
        <v>47xPHO8UxslhAdrZpPtuo47BjiTqdbz9EPX1It8mlxYw</v>
      </c>
      <c r="D36" t="e">
        <f>IF(INDEX(#REF!,MATCH(#REF!,#REF!,0),5)="no",#REF!&amp;"NO","-")</f>
        <v>#REF!</v>
      </c>
    </row>
    <row r="37" spans="1:4">
      <c r="A37" t="s">
        <v>184</v>
      </c>
      <c r="B37" t="s">
        <v>1685</v>
      </c>
      <c r="C37" t="str">
        <f>#REF!&amp;#REF!</f>
        <v>4ZnVuDviK4rbgaIDxYJc1E7BjiTqdbz9EPX1It8mlxYw</v>
      </c>
      <c r="D37" t="e">
        <f>IF(INDEX(#REF!,MATCH(#REF!,#REF!,0),5)="no",#REF!&amp;"NO","-")</f>
        <v>#REF!</v>
      </c>
    </row>
    <row r="38" spans="1:4">
      <c r="A38" t="s">
        <v>179</v>
      </c>
      <c r="B38" t="s">
        <v>1685</v>
      </c>
      <c r="C38" t="str">
        <f>#REF!&amp;#REF!</f>
        <v>7Lm3bvisDzLLgtTWDSeVP47BjiTqdbz9EPX1It8mlxYw</v>
      </c>
      <c r="D38" t="e">
        <f>IF(INDEX(#REF!,MATCH(#REF!,#REF!,0),5)="no",#REF!&amp;"NO","-")</f>
        <v>#REF!</v>
      </c>
    </row>
    <row r="39" spans="1:4">
      <c r="A39" t="s">
        <v>174</v>
      </c>
      <c r="B39" t="s">
        <v>1685</v>
      </c>
      <c r="C39" t="str">
        <f>#REF!&amp;#REF!</f>
        <v>1L3M3Av0uLACImNgJFAzjv7BjiTqdbz9EPX1It8mlxYw</v>
      </c>
      <c r="D39" t="e">
        <f>IF(INDEX(#REF!,MATCH(#REF!,#REF!,0),5)="no",#REF!&amp;"NO","-")</f>
        <v>#REF!</v>
      </c>
    </row>
    <row r="40" spans="1:4">
      <c r="A40" t="s">
        <v>169</v>
      </c>
      <c r="B40" t="s">
        <v>1685</v>
      </c>
      <c r="C40" t="str">
        <f>#REF!&amp;#REF!</f>
        <v>5ad0ksbR0rX5JdFNTO3BmZ7BjiTqdbz9EPX1It8mlxYw</v>
      </c>
      <c r="D40" t="e">
        <f>IF(INDEX(#REF!,MATCH(#REF!,#REF!,0),5)="no",#REF!&amp;"NO","-")</f>
        <v>#REF!</v>
      </c>
    </row>
    <row r="41" spans="1:4">
      <c r="A41" t="s">
        <v>163</v>
      </c>
      <c r="B41" t="s">
        <v>1685</v>
      </c>
      <c r="C41" t="str">
        <f>#REF!&amp;#REF!</f>
        <v>3oyPXv9JByXBhykT7U5La47BjiTqdbz9EPX1It8mlxYw</v>
      </c>
      <c r="D41" t="e">
        <f>IF(INDEX(#REF!,MATCH(#REF!,#REF!,0),5)="no",#REF!&amp;"NO","-")</f>
        <v>#REF!</v>
      </c>
    </row>
    <row r="42" spans="1:4">
      <c r="A42" t="s">
        <v>158</v>
      </c>
      <c r="B42" t="s">
        <v>1685</v>
      </c>
      <c r="C42" t="str">
        <f>#REF!&amp;#REF!</f>
        <v>6XhgtadoxKw3XWIYF3Seuf7BjiTqdbz9EPX1It8mlxYw</v>
      </c>
      <c r="D42" t="e">
        <f>IF(INDEX(#REF!,MATCH(#REF!,#REF!,0),5)="no",#REF!&amp;"NO","-")</f>
        <v>#REF!</v>
      </c>
    </row>
    <row r="43" spans="1:4">
      <c r="A43" t="s">
        <v>153</v>
      </c>
      <c r="B43" t="s">
        <v>1685</v>
      </c>
      <c r="C43" t="str">
        <f>#REF!&amp;#REF!</f>
        <v>568aLgrkve2v8UDFWOTM6Q7BjiTqdbz9EPX1It8mlxYw</v>
      </c>
      <c r="D43" t="e">
        <f>IF(INDEX(#REF!,MATCH(#REF!,#REF!,0),5)="no",#REF!&amp;"NO","-")</f>
        <v>#REF!</v>
      </c>
    </row>
    <row r="44" spans="1:4">
      <c r="A44" t="s">
        <v>148</v>
      </c>
      <c r="B44" t="s">
        <v>1685</v>
      </c>
      <c r="C44" t="str">
        <f>#REF!&amp;#REF!</f>
        <v>54Q9UUuTd5dTSdyekKgQzO7BjiTqdbz9EPX1It8mlxYw</v>
      </c>
      <c r="D44" t="e">
        <f>IF(INDEX(#REF!,MATCH(#REF!,#REF!,0),5)="no",#REF!&amp;"NO","-")</f>
        <v>#REF!</v>
      </c>
    </row>
    <row r="45" spans="1:4">
      <c r="A45" t="s">
        <v>143</v>
      </c>
      <c r="B45" t="s">
        <v>1685</v>
      </c>
      <c r="C45" t="str">
        <f>#REF!&amp;#REF!</f>
        <v>6XNxMXF6QWhjOijgpoalYG7BjiTqdbz9EPX1It8mlxYw</v>
      </c>
      <c r="D45" t="e">
        <f>IF(INDEX(#REF!,MATCH(#REF!,#REF!,0),5)="no",#REF!&amp;"NO","-")</f>
        <v>#REF!</v>
      </c>
    </row>
    <row r="46" spans="1:4">
      <c r="A46" t="s">
        <v>138</v>
      </c>
      <c r="B46" t="s">
        <v>1685</v>
      </c>
      <c r="C46" t="str">
        <f>#REF!&amp;#REF!</f>
        <v>hG77himehSgHeDDOlDNBX7BjiTqdbz9EPX1It8mlxYw</v>
      </c>
      <c r="D46" t="e">
        <f>IF(INDEX(#REF!,MATCH(#REF!,#REF!,0),5)="no",#REF!&amp;"NO","-")</f>
        <v>#REF!</v>
      </c>
    </row>
    <row r="47" spans="1:4">
      <c r="A47" t="s">
        <v>133</v>
      </c>
      <c r="B47" t="s">
        <v>1685</v>
      </c>
      <c r="C47" t="str">
        <f>#REF!&amp;#REF!</f>
        <v>5OmbGwMJDvjKYXu5ogpQUl7BjiTqdbz9EPX1It8mlxYw</v>
      </c>
      <c r="D47" t="e">
        <f>IF(INDEX(#REF!,MATCH(#REF!,#REF!,0),5)="no",#REF!&amp;"NO","-")</f>
        <v>#REF!</v>
      </c>
    </row>
    <row r="48" spans="1:4">
      <c r="A48" t="s">
        <v>128</v>
      </c>
      <c r="B48" t="s">
        <v>1685</v>
      </c>
      <c r="C48" t="str">
        <f>#REF!&amp;#REF!</f>
        <v>6r6UKO6tVO1cFOEq0mi9aq7BjiTqdbz9EPX1It8mlxYw</v>
      </c>
      <c r="D48" t="e">
        <f>IF(INDEX(#REF!,MATCH(#REF!,#REF!,0),5)="no",#REF!&amp;"NO","-")</f>
        <v>#REF!</v>
      </c>
    </row>
    <row r="49" spans="1:4">
      <c r="A49" t="s">
        <v>122</v>
      </c>
      <c r="B49" t="s">
        <v>1685</v>
      </c>
      <c r="C49" t="str">
        <f>#REF!&amp;#REF!</f>
        <v>2LTDXoG3x1dvJEtrFOwold7BjiTqdbz9EPX1It8mlxYw</v>
      </c>
      <c r="D49" t="e">
        <f>IF(INDEX(#REF!,MATCH(#REF!,#REF!,0),5)="no",#REF!&amp;"NO","-")</f>
        <v>#REF!</v>
      </c>
    </row>
    <row r="50" spans="1:4">
      <c r="A50" t="s">
        <v>117</v>
      </c>
      <c r="B50" t="s">
        <v>1685</v>
      </c>
      <c r="C50" t="str">
        <f>#REF!&amp;#REF!</f>
        <v>1QeEsrc8UuyqWR1lPTaf0U7BjiTqdbz9EPX1It8mlxYw</v>
      </c>
      <c r="D50" t="e">
        <f>IF(INDEX(#REF!,MATCH(#REF!,#REF!,0),5)="no",#REF!&amp;"NO","-")</f>
        <v>#REF!</v>
      </c>
    </row>
    <row r="51" spans="1:4">
      <c r="A51" t="s">
        <v>112</v>
      </c>
      <c r="B51" t="s">
        <v>1685</v>
      </c>
      <c r="C51" t="str">
        <f>#REF!&amp;#REF!</f>
        <v>4KnqFWr7YBL2OuIMD72y2c7BjiTqdbz9EPX1It8mlxYw</v>
      </c>
      <c r="D51" t="e">
        <f>IF(INDEX(#REF!,MATCH(#REF!,#REF!,0),5)="no",#REF!&amp;"NO","-")</f>
        <v>#REF!</v>
      </c>
    </row>
    <row r="52" spans="1:4">
      <c r="A52" t="s">
        <v>106</v>
      </c>
      <c r="B52" t="s">
        <v>1685</v>
      </c>
      <c r="C52" t="str">
        <f>#REF!&amp;#REF!</f>
        <v>6jbxivO9VjbvgCgxcNnDK57BjiTqdbz9EPX1It8mlxYw</v>
      </c>
      <c r="D52" t="e">
        <f>IF(INDEX(#REF!,MATCH(#REF!,#REF!,0),5)="no",#REF!&amp;"NO","-")</f>
        <v>#REF!</v>
      </c>
    </row>
    <row r="53" spans="1:4">
      <c r="A53" t="s">
        <v>1686</v>
      </c>
      <c r="B53" t="s">
        <v>1687</v>
      </c>
      <c r="C53" t="str">
        <f>#REF!&amp;#REF!</f>
        <v>PIbLwvsz5H5UPBchsbYwv4Avk7C7MmAoFg744HYI5OO</v>
      </c>
      <c r="D53" t="e">
        <f>IF(INDEX(#REF!,MATCH(#REF!,#REF!,0),5)="no",#REF!&amp;"NO","-")</f>
        <v>#REF!</v>
      </c>
    </row>
    <row r="54" spans="1:4">
      <c r="A54" t="s">
        <v>106</v>
      </c>
      <c r="B54" t="s">
        <v>1687</v>
      </c>
      <c r="C54" t="str">
        <f>#REF!&amp;#REF!</f>
        <v>6jbxivO9VjbvgCgxcNnDK54Avk7C7MmAoFg744HYI5OO</v>
      </c>
      <c r="D54" t="e">
        <f>IF(INDEX(#REF!,MATCH(#REF!,#REF!,0),5)="no",#REF!&amp;"NO","-")</f>
        <v>#REF!</v>
      </c>
    </row>
    <row r="55" spans="1:4">
      <c r="A55" t="s">
        <v>112</v>
      </c>
      <c r="B55" t="s">
        <v>1687</v>
      </c>
      <c r="C55" t="str">
        <f>#REF!&amp;#REF!</f>
        <v>4KnqFWr7YBL2OuIMD72y2c4Avk7C7MmAoFg744HYI5OO</v>
      </c>
      <c r="D55" t="e">
        <f>IF(INDEX(#REF!,MATCH(#REF!,#REF!,0),5)="no",#REF!&amp;"NO","-")</f>
        <v>#REF!</v>
      </c>
    </row>
    <row r="56" spans="1:4">
      <c r="A56" t="s">
        <v>117</v>
      </c>
      <c r="B56" t="s">
        <v>1687</v>
      </c>
      <c r="C56" t="str">
        <f>#REF!&amp;#REF!</f>
        <v>1QeEsrc8UuyqWR1lPTaf0U4Avk7C7MmAoFg744HYI5OO</v>
      </c>
      <c r="D56" t="e">
        <f>IF(INDEX(#REF!,MATCH(#REF!,#REF!,0),5)="no",#REF!&amp;"NO","-")</f>
        <v>#REF!</v>
      </c>
    </row>
    <row r="57" spans="1:4">
      <c r="A57" t="s">
        <v>122</v>
      </c>
      <c r="B57" t="s">
        <v>1687</v>
      </c>
      <c r="C57" t="str">
        <f>#REF!&amp;#REF!</f>
        <v>2LTDXoG3x1dvJEtrFOwold4Avk7C7MmAoFg744HYI5OO</v>
      </c>
      <c r="D57" t="e">
        <f>IF(INDEX(#REF!,MATCH(#REF!,#REF!,0),5)="no",#REF!&amp;"NO","-")</f>
        <v>#REF!</v>
      </c>
    </row>
    <row r="58" spans="1:4">
      <c r="A58" t="s">
        <v>128</v>
      </c>
      <c r="B58" t="s">
        <v>1687</v>
      </c>
      <c r="C58" t="str">
        <f>#REF!&amp;#REF!</f>
        <v>6r6UKO6tVO1cFOEq0mi9aq4Avk7C7MmAoFg744HYI5OO</v>
      </c>
      <c r="D58" t="e">
        <f>IF(INDEX(#REF!,MATCH(#REF!,#REF!,0),5)="no",#REF!&amp;"NO","-")</f>
        <v>#REF!</v>
      </c>
    </row>
    <row r="59" spans="1:4">
      <c r="A59" t="s">
        <v>133</v>
      </c>
      <c r="B59" t="s">
        <v>1687</v>
      </c>
      <c r="C59" t="str">
        <f>#REF!&amp;#REF!</f>
        <v>5OmbGwMJDvjKYXu5ogpQUl4Avk7C7MmAoFg744HYI5OO</v>
      </c>
      <c r="D59" t="e">
        <f>IF(INDEX(#REF!,MATCH(#REF!,#REF!,0),5)="no",#REF!&amp;"NO","-")</f>
        <v>#REF!</v>
      </c>
    </row>
    <row r="60" spans="1:4">
      <c r="A60" t="s">
        <v>138</v>
      </c>
      <c r="B60" t="s">
        <v>1687</v>
      </c>
      <c r="C60" t="str">
        <f>#REF!&amp;#REF!</f>
        <v>hG77himehSgHeDDOlDNBX4Avk7C7MmAoFg744HYI5OO</v>
      </c>
      <c r="D60" t="e">
        <f>IF(INDEX(#REF!,MATCH(#REF!,#REF!,0),5)="no",#REF!&amp;"NO","-")</f>
        <v>#REF!</v>
      </c>
    </row>
    <row r="61" spans="1:4">
      <c r="A61" t="s">
        <v>143</v>
      </c>
      <c r="B61" t="s">
        <v>1687</v>
      </c>
      <c r="C61" t="str">
        <f>#REF!&amp;#REF!</f>
        <v>6XNxMXF6QWhjOijgpoalYG4Avk7C7MmAoFg744HYI5OO</v>
      </c>
      <c r="D61" t="e">
        <f>IF(INDEX(#REF!,MATCH(#REF!,#REF!,0),5)="no",#REF!&amp;"NO","-")</f>
        <v>#REF!</v>
      </c>
    </row>
    <row r="62" spans="1:4">
      <c r="A62" t="s">
        <v>148</v>
      </c>
      <c r="B62" t="s">
        <v>1687</v>
      </c>
      <c r="C62" t="str">
        <f>#REF!&amp;#REF!</f>
        <v>54Q9UUuTd5dTSdyekKgQzO4Avk7C7MmAoFg744HYI5OO</v>
      </c>
      <c r="D62" t="e">
        <f>IF(INDEX(#REF!,MATCH(#REF!,#REF!,0),5)="no",#REF!&amp;"NO","-")</f>
        <v>#REF!</v>
      </c>
    </row>
    <row r="63" spans="1:4">
      <c r="A63" t="s">
        <v>153</v>
      </c>
      <c r="B63" t="s">
        <v>1687</v>
      </c>
      <c r="C63" t="str">
        <f>#REF!&amp;#REF!</f>
        <v>568aLgrkve2v8UDFWOTM6Q4Avk7C7MmAoFg744HYI5OO</v>
      </c>
      <c r="D63" t="e">
        <f>IF(INDEX(#REF!,MATCH(#REF!,#REF!,0),5)="no",#REF!&amp;"NO","-")</f>
        <v>#REF!</v>
      </c>
    </row>
    <row r="64" spans="1:4">
      <c r="A64" t="s">
        <v>158</v>
      </c>
      <c r="B64" t="s">
        <v>1687</v>
      </c>
      <c r="C64" t="str">
        <f>#REF!&amp;#REF!</f>
        <v>6XhgtadoxKw3XWIYF3Seuf4Avk7C7MmAoFg744HYI5OO</v>
      </c>
      <c r="D64" t="e">
        <f>IF(INDEX(#REF!,MATCH(#REF!,#REF!,0),5)="no",#REF!&amp;"NO","-")</f>
        <v>#REF!</v>
      </c>
    </row>
    <row r="65" spans="1:4">
      <c r="A65" t="s">
        <v>163</v>
      </c>
      <c r="B65" t="s">
        <v>1687</v>
      </c>
      <c r="C65" t="str">
        <f>#REF!&amp;#REF!</f>
        <v>3oyPXv9JByXBhykT7U5La44Avk7C7MmAoFg744HYI5OO</v>
      </c>
      <c r="D65" t="e">
        <f>IF(INDEX(#REF!,MATCH(#REF!,#REF!,0),5)="no",#REF!&amp;"NO","-")</f>
        <v>#REF!</v>
      </c>
    </row>
    <row r="66" spans="1:4">
      <c r="A66" t="s">
        <v>169</v>
      </c>
      <c r="B66" t="s">
        <v>1687</v>
      </c>
      <c r="C66" t="str">
        <f>#REF!&amp;#REF!</f>
        <v>5ad0ksbR0rX5JdFNTO3BmZ4Avk7C7MmAoFg744HYI5OO</v>
      </c>
      <c r="D66" t="e">
        <f>IF(INDEX(#REF!,MATCH(#REF!,#REF!,0),5)="no",#REF!&amp;"NO","-")</f>
        <v>#REF!</v>
      </c>
    </row>
    <row r="67" spans="1:4">
      <c r="A67" t="s">
        <v>174</v>
      </c>
      <c r="B67" t="s">
        <v>1687</v>
      </c>
      <c r="C67" t="str">
        <f>#REF!&amp;#REF!</f>
        <v>1L3M3Av0uLACImNgJFAzjv4Avk7C7MmAoFg744HYI5OO</v>
      </c>
      <c r="D67" t="e">
        <f>IF(INDEX(#REF!,MATCH(#REF!,#REF!,0),5)="no",#REF!&amp;"NO","-")</f>
        <v>#REF!</v>
      </c>
    </row>
    <row r="68" spans="1:4">
      <c r="A68" t="s">
        <v>179</v>
      </c>
      <c r="B68" t="s">
        <v>1687</v>
      </c>
      <c r="C68" t="str">
        <f>#REF!&amp;#REF!</f>
        <v>7Lm3bvisDzLLgtTWDSeVP44Avk7C7MmAoFg744HYI5OO</v>
      </c>
      <c r="D68" t="e">
        <f>IF(INDEX(#REF!,MATCH(#REF!,#REF!,0),5)="no",#REF!&amp;"NO","-")</f>
        <v>#REF!</v>
      </c>
    </row>
    <row r="69" spans="1:4">
      <c r="A69" t="s">
        <v>184</v>
      </c>
      <c r="B69" t="s">
        <v>1687</v>
      </c>
      <c r="C69" t="str">
        <f>#REF!&amp;#REF!</f>
        <v>4ZnVuDviK4rbgaIDxYJc1E4Avk7C7MmAoFg744HYI5OO</v>
      </c>
      <c r="D69" t="e">
        <f>IF(INDEX(#REF!,MATCH(#REF!,#REF!,0),5)="no",#REF!&amp;"NO","-")</f>
        <v>#REF!</v>
      </c>
    </row>
    <row r="70" spans="1:4">
      <c r="A70" t="s">
        <v>189</v>
      </c>
      <c r="B70" t="s">
        <v>1687</v>
      </c>
      <c r="C70" t="str">
        <f>#REF!&amp;#REF!</f>
        <v>1yYGn2OV22MAusoIFctqCZ4Avk7C7MmAoFg744HYI5OO</v>
      </c>
      <c r="D70" t="e">
        <f>IF(INDEX(#REF!,MATCH(#REF!,#REF!,0),5)="no",#REF!&amp;"NO","-")</f>
        <v>#REF!</v>
      </c>
    </row>
    <row r="71" spans="1:4">
      <c r="A71" t="s">
        <v>195</v>
      </c>
      <c r="B71" t="s">
        <v>1687</v>
      </c>
      <c r="C71" t="str">
        <f>#REF!&amp;#REF!</f>
        <v>7bILznBt63q1KynGvuuyg34Avk7C7MmAoFg744HYI5OO</v>
      </c>
      <c r="D71" t="e">
        <f>IF(INDEX(#REF!,MATCH(#REF!,#REF!,0),5)="no",#REF!&amp;"NO","-")</f>
        <v>#REF!</v>
      </c>
    </row>
    <row r="72" spans="1:4">
      <c r="A72" t="s">
        <v>200</v>
      </c>
      <c r="B72" t="s">
        <v>1687</v>
      </c>
      <c r="C72" t="str">
        <f>#REF!&amp;#REF!</f>
        <v>2q3Qew96xppHm4YhdowKe64Avk7C7MmAoFg744HYI5OO</v>
      </c>
      <c r="D72" t="e">
        <f>IF(INDEX(#REF!,MATCH(#REF!,#REF!,0),5)="no",#REF!&amp;"NO","-")</f>
        <v>#REF!</v>
      </c>
    </row>
    <row r="73" spans="1:4">
      <c r="A73" t="s">
        <v>205</v>
      </c>
      <c r="B73" t="s">
        <v>1687</v>
      </c>
      <c r="C73" t="str">
        <f>#REF!&amp;#REF!</f>
        <v>11vbwwY7FDR5ijFG54HRRX4Avk7C7MmAoFg744HYI5OO</v>
      </c>
      <c r="D73" t="e">
        <f>IF(INDEX(#REF!,MATCH(#REF!,#REF!,0),5)="no",#REF!&amp;"NO","-")</f>
        <v>#REF!</v>
      </c>
    </row>
    <row r="74" spans="1:4">
      <c r="A74" t="s">
        <v>70</v>
      </c>
      <c r="B74" t="s">
        <v>1687</v>
      </c>
      <c r="C74" t="str">
        <f>#REF!&amp;#REF!</f>
        <v>2j6Ket1Nb7Mbvw9lA7fb044Avk7C7MmAoFg744HYI5OO</v>
      </c>
      <c r="D74" t="e">
        <f>IF(INDEX(#REF!,MATCH(#REF!,#REF!,0),5)="no",#REF!&amp;"NO","-")</f>
        <v>#REF!</v>
      </c>
    </row>
    <row r="75" spans="1:4">
      <c r="A75" t="s">
        <v>64</v>
      </c>
      <c r="B75" t="s">
        <v>1687</v>
      </c>
      <c r="C75" t="str">
        <f>#REF!&amp;#REF!</f>
        <v>2qCBkbLsGCA2vaZfEo70jl4Avk7C7MmAoFg744HYI5OO</v>
      </c>
      <c r="D75" t="e">
        <f>IF(INDEX(#REF!,MATCH(#REF!,#REF!,0),5)="no",#REF!&amp;"NO","-")</f>
        <v>#REF!</v>
      </c>
    </row>
    <row r="76" spans="1:4">
      <c r="A76" t="s">
        <v>75</v>
      </c>
      <c r="B76" t="s">
        <v>1687</v>
      </c>
      <c r="C76" t="str">
        <f>#REF!&amp;#REF!</f>
        <v>48Kfoa4PqmcfqhOmRGtnxL4Avk7C7MmAoFg744HYI5OO</v>
      </c>
      <c r="D76" t="e">
        <f>IF(INDEX(#REF!,MATCH(#REF!,#REF!,0),5)="no",#REF!&amp;"NO","-")</f>
        <v>#REF!</v>
      </c>
    </row>
    <row r="77" spans="1:4">
      <c r="A77" t="s">
        <v>210</v>
      </c>
      <c r="B77" t="s">
        <v>1687</v>
      </c>
      <c r="C77" t="str">
        <f>#REF!&amp;#REF!</f>
        <v>4MXkUbBzWPBDeLgWkf1Nrz4Avk7C7MmAoFg744HYI5OO</v>
      </c>
      <c r="D77" t="e">
        <f>IF(INDEX(#REF!,MATCH(#REF!,#REF!,0),5)="no",#REF!&amp;"NO","-")</f>
        <v>#REF!</v>
      </c>
    </row>
    <row r="78" spans="1:4">
      <c r="A78" t="s">
        <v>215</v>
      </c>
      <c r="B78" t="s">
        <v>1687</v>
      </c>
      <c r="C78" t="str">
        <f>#REF!&amp;#REF!</f>
        <v>47xPHO8UxslhAdrZpPtuo44Avk7C7MmAoFg744HYI5OO</v>
      </c>
      <c r="D78" t="e">
        <f>IF(INDEX(#REF!,MATCH(#REF!,#REF!,0),5)="no",#REF!&amp;"NO","-")</f>
        <v>#REF!</v>
      </c>
    </row>
    <row r="79" spans="1:4">
      <c r="A79" t="s">
        <v>221</v>
      </c>
      <c r="B79" t="s">
        <v>1687</v>
      </c>
      <c r="C79" t="str">
        <f>#REF!&amp;#REF!</f>
        <v>2ddM8JCAfgsJ6XIpNQ4YlB4Avk7C7MmAoFg744HYI5OO</v>
      </c>
      <c r="D79" t="e">
        <f>IF(INDEX(#REF!,MATCH(#REF!,#REF!,0),5)="no",#REF!&amp;"NO","-")</f>
        <v>#REF!</v>
      </c>
    </row>
    <row r="80" spans="1:4">
      <c r="A80" t="s">
        <v>226</v>
      </c>
      <c r="B80" t="s">
        <v>1687</v>
      </c>
      <c r="C80" t="str">
        <f>#REF!&amp;#REF!</f>
        <v>7L9M3vUuHtx6WK7TuILq924Avk7C7MmAoFg744HYI5OO</v>
      </c>
      <c r="D80" t="e">
        <f>IF(INDEX(#REF!,MATCH(#REF!,#REF!,0),5)="no",#REF!&amp;"NO","-")</f>
        <v>#REF!</v>
      </c>
    </row>
    <row r="81" spans="1:4">
      <c r="A81" t="s">
        <v>231</v>
      </c>
      <c r="B81" t="s">
        <v>1687</v>
      </c>
      <c r="C81" t="str">
        <f>#REF!&amp;#REF!</f>
        <v>2AU0Rll1ZV8PPz420O78db4Avk7C7MmAoFg744HYI5OO</v>
      </c>
      <c r="D81" t="e">
        <f>IF(INDEX(#REF!,MATCH(#REF!,#REF!,0),5)="no",#REF!&amp;"NO","-")</f>
        <v>#REF!</v>
      </c>
    </row>
    <row r="82" spans="1:4">
      <c r="A82" t="s">
        <v>236</v>
      </c>
      <c r="B82" t="s">
        <v>1687</v>
      </c>
      <c r="C82" t="str">
        <f>#REF!&amp;#REF!</f>
        <v>7JadSCojAvDNLSHK26BiXc4Avk7C7MmAoFg744HYI5OO</v>
      </c>
      <c r="D82" t="e">
        <f>IF(INDEX(#REF!,MATCH(#REF!,#REF!,0),5)="no",#REF!&amp;"NO","-")</f>
        <v>#REF!</v>
      </c>
    </row>
    <row r="83" spans="1:4">
      <c r="A83" t="s">
        <v>242</v>
      </c>
      <c r="B83" t="s">
        <v>1687</v>
      </c>
      <c r="C83" t="str">
        <f>#REF!&amp;#REF!</f>
        <v>7hjy92CxnhjoqfUf0sxpPm4Avk7C7MmAoFg744HYI5OO</v>
      </c>
      <c r="D83" t="e">
        <f>IF(INDEX(#REF!,MATCH(#REF!,#REF!,0),5)="no",#REF!&amp;"NO","-")</f>
        <v>#REF!</v>
      </c>
    </row>
    <row r="84" spans="1:4">
      <c r="A84" t="s">
        <v>247</v>
      </c>
      <c r="B84" t="s">
        <v>1687</v>
      </c>
      <c r="C84" t="str">
        <f>#REF!&amp;#REF!</f>
        <v>5FB5ql1VFtEHzacW0dkEyh4Avk7C7MmAoFg744HYI5OO</v>
      </c>
      <c r="D84" t="e">
        <f>IF(INDEX(#REF!,MATCH(#REF!,#REF!,0),5)="no",#REF!&amp;"NO","-")</f>
        <v>#REF!</v>
      </c>
    </row>
    <row r="85" spans="1:4">
      <c r="A85" t="s">
        <v>252</v>
      </c>
      <c r="B85" t="s">
        <v>1687</v>
      </c>
      <c r="C85" t="str">
        <f>#REF!&amp;#REF!</f>
        <v>71T3wYvAOGC3A8C3dBPDXd4Avk7C7MmAoFg744HYI5OO</v>
      </c>
      <c r="D85" t="e">
        <f>IF(INDEX(#REF!,MATCH(#REF!,#REF!,0),5)="no",#REF!&amp;"NO","-")</f>
        <v>#REF!</v>
      </c>
    </row>
    <row r="86" spans="1:4">
      <c r="A86" t="s">
        <v>258</v>
      </c>
      <c r="B86" t="s">
        <v>1687</v>
      </c>
      <c r="C86" t="str">
        <f>#REF!&amp;#REF!</f>
        <v>2uY4AAajOUzuQYK0i5HEJS4Avk7C7MmAoFg744HYI5OO</v>
      </c>
      <c r="D86" t="e">
        <f>IF(INDEX(#REF!,MATCH(#REF!,#REF!,0),5)="no",#REF!&amp;"NO","-")</f>
        <v>#REF!</v>
      </c>
    </row>
    <row r="87" spans="1:4">
      <c r="A87" t="s">
        <v>263</v>
      </c>
      <c r="B87" t="s">
        <v>1687</v>
      </c>
      <c r="C87" t="str">
        <f>#REF!&amp;#REF!</f>
        <v>OUJXQZSzOeFdIhal7ZoXx4Avk7C7MmAoFg744HYI5OO</v>
      </c>
      <c r="D87" t="e">
        <f>IF(INDEX(#REF!,MATCH(#REF!,#REF!,0),5)="no",#REF!&amp;"NO","-")</f>
        <v>#REF!</v>
      </c>
    </row>
    <row r="88" spans="1:4">
      <c r="A88" t="s">
        <v>268</v>
      </c>
      <c r="B88" t="s">
        <v>1687</v>
      </c>
      <c r="C88" t="str">
        <f>#REF!&amp;#REF!</f>
        <v>5nVsN512P1ihIAlGnEShZx4Avk7C7MmAoFg744HYI5OO</v>
      </c>
      <c r="D88" t="e">
        <f>IF(INDEX(#REF!,MATCH(#REF!,#REF!,0),5)="no",#REF!&amp;"NO","-")</f>
        <v>#REF!</v>
      </c>
    </row>
    <row r="89" spans="1:4">
      <c r="A89" t="s">
        <v>273</v>
      </c>
      <c r="B89" t="s">
        <v>1687</v>
      </c>
      <c r="C89" t="str">
        <f>#REF!&amp;#REF!</f>
        <v>7vh4rzn69GDVBFTuIYGSFw4Avk7C7MmAoFg744HYI5OO</v>
      </c>
      <c r="D89" t="e">
        <f>IF(INDEX(#REF!,MATCH(#REF!,#REF!,0),5)="no",#REF!&amp;"NO","-")</f>
        <v>#REF!</v>
      </c>
    </row>
    <row r="90" spans="1:4">
      <c r="A90" t="s">
        <v>278</v>
      </c>
      <c r="B90" t="s">
        <v>1687</v>
      </c>
      <c r="C90" t="str">
        <f>#REF!&amp;#REF!</f>
        <v>nLQp6Z2dA0ba8MNAiLJ6s4Avk7C7MmAoFg744HYI5OO</v>
      </c>
      <c r="D90" t="e">
        <f>IF(INDEX(#REF!,MATCH(#REF!,#REF!,0),5)="no",#REF!&amp;"NO","-")</f>
        <v>#REF!</v>
      </c>
    </row>
    <row r="91" spans="1:4">
      <c r="A91" t="s">
        <v>283</v>
      </c>
      <c r="B91" t="s">
        <v>1687</v>
      </c>
      <c r="C91" t="str">
        <f>#REF!&amp;#REF!</f>
        <v>1QXyVfdBIBo1vUMDJvmkto4Avk7C7MmAoFg744HYI5OO</v>
      </c>
      <c r="D91" t="e">
        <f>IF(INDEX(#REF!,MATCH(#REF!,#REF!,0),5)="no",#REF!&amp;"NO","-")</f>
        <v>#REF!</v>
      </c>
    </row>
    <row r="92" spans="1:4">
      <c r="A92" t="s">
        <v>288</v>
      </c>
      <c r="B92" t="s">
        <v>1687</v>
      </c>
      <c r="C92" t="str">
        <f>#REF!&amp;#REF!</f>
        <v>wBEPtgHvVdAw5AnSADfam4Avk7C7MmAoFg744HYI5OO</v>
      </c>
      <c r="D92" t="e">
        <f>IF(INDEX(#REF!,MATCH(#REF!,#REF!,0),5)="no",#REF!&amp;"NO","-")</f>
        <v>#REF!</v>
      </c>
    </row>
    <row r="93" spans="1:4">
      <c r="A93" t="s">
        <v>293</v>
      </c>
      <c r="B93" t="s">
        <v>1687</v>
      </c>
      <c r="C93" t="str">
        <f>#REF!&amp;#REF!</f>
        <v>1UsFNQjqnI4NREyezoXBqD4Avk7C7MmAoFg744HYI5OO</v>
      </c>
      <c r="D93" t="e">
        <f>IF(INDEX(#REF!,MATCH(#REF!,#REF!,0),5)="no",#REF!&amp;"NO","-")</f>
        <v>#REF!</v>
      </c>
    </row>
    <row r="94" spans="1:4">
      <c r="A94" t="s">
        <v>298</v>
      </c>
      <c r="B94" t="s">
        <v>1687</v>
      </c>
      <c r="C94" t="str">
        <f>#REF!&amp;#REF!</f>
        <v>79P2YlIaBbTYuLX5kn7gmT4Avk7C7MmAoFg744HYI5OO</v>
      </c>
      <c r="D94" t="e">
        <f>IF(INDEX(#REF!,MATCH(#REF!,#REF!,0),5)="no",#REF!&amp;"NO","-")</f>
        <v>#REF!</v>
      </c>
    </row>
    <row r="95" spans="1:4">
      <c r="A95" t="s">
        <v>304</v>
      </c>
      <c r="B95" t="s">
        <v>1687</v>
      </c>
      <c r="C95" t="str">
        <f>#REF!&amp;#REF!</f>
        <v>2eqj1B1ZG1aYK9JZ0Yoe4U4Avk7C7MmAoFg744HYI5OO</v>
      </c>
      <c r="D95" t="e">
        <f>IF(INDEX(#REF!,MATCH(#REF!,#REF!,0),5)="no",#REF!&amp;"NO","-")</f>
        <v>#REF!</v>
      </c>
    </row>
    <row r="96" spans="1:4">
      <c r="A96" t="s">
        <v>309</v>
      </c>
      <c r="B96" t="s">
        <v>1687</v>
      </c>
      <c r="C96" t="str">
        <f>#REF!&amp;#REF!</f>
        <v>7geNs0j1gKJkrzJeivUc5B4Avk7C7MmAoFg744HYI5OO</v>
      </c>
      <c r="D96" t="e">
        <f>IF(INDEX(#REF!,MATCH(#REF!,#REF!,0),5)="no",#REF!&amp;"NO","-")</f>
        <v>#REF!</v>
      </c>
    </row>
    <row r="97" spans="1:4">
      <c r="A97" t="s">
        <v>80</v>
      </c>
      <c r="B97" t="s">
        <v>1687</v>
      </c>
      <c r="C97" t="str">
        <f>#REF!&amp;#REF!</f>
        <v>18hg0Wx3h9CUGZ5iIEVXGK4Avk7C7MmAoFg744HYI5OO</v>
      </c>
      <c r="D97" t="e">
        <f>IF(INDEX(#REF!,MATCH(#REF!,#REF!,0),5)="no",#REF!&amp;"NO","-")</f>
        <v>#REF!</v>
      </c>
    </row>
    <row r="98" spans="1:4">
      <c r="A98" t="s">
        <v>314</v>
      </c>
      <c r="B98" t="s">
        <v>1687</v>
      </c>
      <c r="C98" t="str">
        <f>#REF!&amp;#REF!</f>
        <v>1I2lvoMa3TWCWbPOI8a06k4Avk7C7MmAoFg744HYI5OO</v>
      </c>
      <c r="D98" t="e">
        <f>IF(INDEX(#REF!,MATCH(#REF!,#REF!,0),5)="no",#REF!&amp;"NO","-")</f>
        <v>#REF!</v>
      </c>
    </row>
    <row r="99" spans="1:4">
      <c r="A99" t="s">
        <v>58</v>
      </c>
      <c r="B99" t="s">
        <v>1687</v>
      </c>
      <c r="C99" t="str">
        <f>#REF!&amp;#REF!</f>
        <v>6Do8vAYP3N7Xv7Vfnwf97M4Avk7C7MmAoFg744HYI5OO</v>
      </c>
      <c r="D99" t="e">
        <f>IF(INDEX(#REF!,MATCH(#REF!,#REF!,0),5)="no",#REF!&amp;"NO","-")</f>
        <v>#REF!</v>
      </c>
    </row>
    <row r="100" spans="1:4">
      <c r="A100" t="s">
        <v>319</v>
      </c>
      <c r="B100" t="s">
        <v>1687</v>
      </c>
      <c r="C100" t="str">
        <f>#REF!&amp;#REF!</f>
        <v>5QYYzcS5RynnmhMFO3IxSb4Avk7C7MmAoFg744HYI5OO</v>
      </c>
      <c r="D100" t="e">
        <f>IF(INDEX(#REF!,MATCH(#REF!,#REF!,0),5)="no",#REF!&amp;"NO","-")</f>
        <v>#REF!</v>
      </c>
    </row>
    <row r="101" spans="1:4">
      <c r="A101" t="s">
        <v>324</v>
      </c>
      <c r="B101" t="s">
        <v>1687</v>
      </c>
      <c r="C101" t="str">
        <f>#REF!&amp;#REF!</f>
        <v>5zn5rvPKBMqVZFwtGJoNJG4Avk7C7MmAoFg744HYI5OO</v>
      </c>
      <c r="D101" t="e">
        <f>IF(INDEX(#REF!,MATCH(#REF!,#REF!,0),5)="no",#REF!&amp;"NO","-")</f>
        <v>#REF!</v>
      </c>
    </row>
    <row r="102" spans="1:4">
      <c r="A102" t="s">
        <v>43</v>
      </c>
      <c r="B102" t="s">
        <v>1687</v>
      </c>
      <c r="C102" t="str">
        <f>#REF!&amp;#REF!</f>
        <v>6MMc5tDcp0zKsLhBH5DeER4Avk7C7MmAoFg744HYI5OO</v>
      </c>
      <c r="D102" t="e">
        <f>IF(INDEX(#REF!,MATCH(#REF!,#REF!,0),5)="no",#REF!&amp;"NO","-")</f>
        <v>#REF!</v>
      </c>
    </row>
    <row r="103" spans="1:4">
      <c r="A103" t="s">
        <v>85</v>
      </c>
      <c r="B103" t="s">
        <v>1687</v>
      </c>
      <c r="C103" t="str">
        <f>#REF!&amp;#REF!</f>
        <v>15rmagqDILiL9OehElaZcF4Avk7C7MmAoFg744HYI5OO</v>
      </c>
      <c r="D103" t="e">
        <f>IF(INDEX(#REF!,MATCH(#REF!,#REF!,0),5)="no",#REF!&amp;"NO","-")</f>
        <v>#REF!</v>
      </c>
    </row>
    <row r="104" spans="1:4">
      <c r="A104" t="s">
        <v>329</v>
      </c>
      <c r="B104" t="s">
        <v>1687</v>
      </c>
      <c r="C104" t="str">
        <f>#REF!&amp;#REF!</f>
        <v>6uSpDnR3yQ5uar8BBVrZrv4Avk7C7MmAoFg744HYI5OO</v>
      </c>
      <c r="D104" t="e">
        <f>IF(INDEX(#REF!,MATCH(#REF!,#REF!,0),5)="no",#REF!&amp;"NO","-")</f>
        <v>#REF!</v>
      </c>
    </row>
    <row r="105" spans="1:4">
      <c r="A105" t="s">
        <v>334</v>
      </c>
      <c r="B105" t="s">
        <v>1687</v>
      </c>
      <c r="C105" t="str">
        <f>#REF!&amp;#REF!</f>
        <v>6NzSDV2IsFOtacEOaj13Gl4Avk7C7MmAoFg744HYI5OO</v>
      </c>
      <c r="D105" t="e">
        <f>IF(INDEX(#REF!,MATCH(#REF!,#REF!,0),5)="no",#REF!&amp;"NO","-")</f>
        <v>#REF!</v>
      </c>
    </row>
    <row r="106" spans="1:4">
      <c r="A106" t="s">
        <v>339</v>
      </c>
      <c r="B106" t="s">
        <v>1687</v>
      </c>
      <c r="C106" t="str">
        <f>#REF!&amp;#REF!</f>
        <v>5m0BI5wZuoNOyDPYCiX3Xe4Avk7C7MmAoFg744HYI5OO</v>
      </c>
      <c r="D106" t="e">
        <f>IF(INDEX(#REF!,MATCH(#REF!,#REF!,0),5)="no",#REF!&amp;"NO","-")</f>
        <v>#REF!</v>
      </c>
    </row>
    <row r="107" spans="1:4">
      <c r="A107" t="s">
        <v>344</v>
      </c>
      <c r="B107" t="s">
        <v>1687</v>
      </c>
      <c r="C107" t="str">
        <f>#REF!&amp;#REF!</f>
        <v>504jxiMLX4m1KEs5eytNfX4Avk7C7MmAoFg744HYI5OO</v>
      </c>
      <c r="D107" t="e">
        <f>IF(INDEX(#REF!,MATCH(#REF!,#REF!,0),5)="no",#REF!&amp;"NO","-")</f>
        <v>#REF!</v>
      </c>
    </row>
    <row r="108" spans="1:4">
      <c r="A108" t="s">
        <v>350</v>
      </c>
      <c r="B108" t="s">
        <v>1687</v>
      </c>
      <c r="C108" t="str">
        <f>#REF!&amp;#REF!</f>
        <v>6p9JXzwRhZyGTbr6ztZQwa4Avk7C7MmAoFg744HYI5OO</v>
      </c>
      <c r="D108" t="e">
        <f>IF(INDEX(#REF!,MATCH(#REF!,#REF!,0),5)="no",#REF!&amp;"NO","-")</f>
        <v>#REF!</v>
      </c>
    </row>
    <row r="109" spans="1:4">
      <c r="A109" t="s">
        <v>355</v>
      </c>
      <c r="B109" t="s">
        <v>1687</v>
      </c>
      <c r="C109" t="str">
        <f>#REF!&amp;#REF!</f>
        <v>01v2H3qr0AtPFmXMU5RXew4Avk7C7MmAoFg744HYI5OO</v>
      </c>
      <c r="D109" t="e">
        <f>IF(INDEX(#REF!,MATCH(#REF!,#REF!,0),5)="no",#REF!&amp;"NO","-")</f>
        <v>#REF!</v>
      </c>
    </row>
    <row r="110" spans="1:4">
      <c r="A110" t="s">
        <v>360</v>
      </c>
      <c r="B110" t="s">
        <v>1687</v>
      </c>
      <c r="C110" t="str">
        <f>#REF!&amp;#REF!</f>
        <v>3vKz1XeHl2F8VNaaUrDMUl4Avk7C7MmAoFg744HYI5OO</v>
      </c>
      <c r="D110" t="e">
        <f>IF(INDEX(#REF!,MATCH(#REF!,#REF!,0),5)="no",#REF!&amp;"NO","-")</f>
        <v>#REF!</v>
      </c>
    </row>
    <row r="111" spans="1:4">
      <c r="A111" t="s">
        <v>365</v>
      </c>
      <c r="B111" t="s">
        <v>1687</v>
      </c>
      <c r="C111" t="str">
        <f>#REF!&amp;#REF!</f>
        <v>6rtaRMxnDqpmX3MNNT0YX44Avk7C7MmAoFg744HYI5OO</v>
      </c>
      <c r="D111" t="e">
        <f>IF(INDEX(#REF!,MATCH(#REF!,#REF!,0),5)="no",#REF!&amp;"NO","-")</f>
        <v>#REF!</v>
      </c>
    </row>
    <row r="112" spans="1:4">
      <c r="A112" t="s">
        <v>90</v>
      </c>
      <c r="B112" t="s">
        <v>1687</v>
      </c>
      <c r="C112" t="str">
        <f>#REF!&amp;#REF!</f>
        <v>3dOIqQzX8pCbXnijvWhzus4Avk7C7MmAoFg744HYI5OO</v>
      </c>
      <c r="D112" t="e">
        <f>IF(INDEX(#REF!,MATCH(#REF!,#REF!,0),5)="no",#REF!&amp;"NO","-")</f>
        <v>#REF!</v>
      </c>
    </row>
    <row r="113" spans="1:4">
      <c r="A113" t="s">
        <v>96</v>
      </c>
      <c r="B113" t="s">
        <v>1687</v>
      </c>
      <c r="C113" t="str">
        <f>#REF!&amp;#REF!</f>
        <v>7kVX5cvtYPun0ts8TLlcrd4Avk7C7MmAoFg744HYI5OO</v>
      </c>
      <c r="D113" t="e">
        <f>IF(INDEX(#REF!,MATCH(#REF!,#REF!,0),5)="no",#REF!&amp;"NO","-")</f>
        <v>#REF!</v>
      </c>
    </row>
    <row r="114" spans="1:4">
      <c r="A114" t="s">
        <v>370</v>
      </c>
      <c r="B114" t="s">
        <v>1687</v>
      </c>
      <c r="C114" t="str">
        <f>#REF!&amp;#REF!</f>
        <v>3uaA6l6inUWdqT3f4hmHAE4Avk7C7MmAoFg744HYI5OO</v>
      </c>
      <c r="D114" t="e">
        <f>IF(INDEX(#REF!,MATCH(#REF!,#REF!,0),5)="no",#REF!&amp;"NO","-")</f>
        <v>#REF!</v>
      </c>
    </row>
    <row r="115" spans="1:4">
      <c r="A115" t="s">
        <v>101</v>
      </c>
      <c r="B115" t="s">
        <v>1687</v>
      </c>
      <c r="C115" t="str">
        <f>#REF!&amp;#REF!</f>
        <v>3euBNRpF4vyZ0UqqOwFwc14Avk7C7MmAoFg744HYI5OO</v>
      </c>
      <c r="D115" t="e">
        <f>IF(INDEX(#REF!,MATCH(#REF!,#REF!,0),5)="no",#REF!&amp;"NO","-")</f>
        <v>#REF!</v>
      </c>
    </row>
    <row r="116" spans="1:4">
      <c r="A116" t="s">
        <v>373</v>
      </c>
      <c r="B116" t="s">
        <v>1687</v>
      </c>
      <c r="C116" t="str">
        <f>#REF!&amp;#REF!</f>
        <v>1o4ipagm2j86vbWnQ1M7Gc4Avk7C7MmAoFg744HYI5OO</v>
      </c>
      <c r="D116" t="e">
        <f>IF(INDEX(#REF!,MATCH(#REF!,#REF!,0),5)="no",#REF!&amp;"NO","-")</f>
        <v>#REF!</v>
      </c>
    </row>
    <row r="117" spans="1:4">
      <c r="A117" t="s">
        <v>392</v>
      </c>
      <c r="B117" t="s">
        <v>1687</v>
      </c>
      <c r="C117" t="str">
        <f>#REF!&amp;#REF!</f>
        <v>7lTZOj0V0Ao8cJAdaJGgd54Avk7C7MmAoFg744HYI5OO</v>
      </c>
      <c r="D117" t="e">
        <f>IF(INDEX(#REF!,MATCH(#REF!,#REF!,0),5)="no",#REF!&amp;"NO","-")</f>
        <v>#REF!</v>
      </c>
    </row>
    <row r="118" spans="1:4">
      <c r="A118" t="s">
        <v>386</v>
      </c>
      <c r="B118" t="s">
        <v>1687</v>
      </c>
      <c r="C118" t="str">
        <f>#REF!&amp;#REF!</f>
        <v>7yA7XRnr1WZ1iZgqnC9ZCF4Avk7C7MmAoFg744HYI5OO</v>
      </c>
      <c r="D118" t="e">
        <f>IF(INDEX(#REF!,MATCH(#REF!,#REF!,0),5)="no",#REF!&amp;"NO","-")</f>
        <v>#REF!</v>
      </c>
    </row>
    <row r="119" spans="1:4">
      <c r="A119" t="s">
        <v>380</v>
      </c>
      <c r="B119" t="s">
        <v>1687</v>
      </c>
      <c r="C119" t="str">
        <f>#REF!&amp;#REF!</f>
        <v>4lVHcGLPT4btdMvIq4YwsF4Avk7C7MmAoFg744HYI5OO</v>
      </c>
      <c r="D119" t="e">
        <f>IF(INDEX(#REF!,MATCH(#REF!,#REF!,0),5)="no",#REF!&amp;"NO","-")</f>
        <v>#REF!</v>
      </c>
    </row>
    <row r="120" spans="1:4">
      <c r="A120" t="s">
        <v>52</v>
      </c>
      <c r="B120" t="s">
        <v>1687</v>
      </c>
      <c r="C120" t="str">
        <f>#REF!&amp;#REF!</f>
        <v>72vqg1gXC6oRBqiD9PPtAO4Avk7C7MmAoFg744HYI5OO</v>
      </c>
      <c r="D120" t="e">
        <f>IF(INDEX(#REF!,MATCH(#REF!,#REF!,0),5)="no",#REF!&amp;"NO","-")</f>
        <v>#REF!</v>
      </c>
    </row>
    <row r="121" spans="1:4">
      <c r="A121" t="s">
        <v>52</v>
      </c>
      <c r="B121" t="s">
        <v>1685</v>
      </c>
      <c r="C121" t="str">
        <f>#REF!&amp;#REF!</f>
        <v>72vqg1gXC6oRBqiD9PPtAO7BjiTqdbz9EPX1It8mlxYw</v>
      </c>
      <c r="D121" t="e">
        <f>IF(INDEX(#REF!,MATCH(#REF!,#REF!,0),5)="no",#REF!&amp;"NO","-")</f>
        <v>#REF!</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11617-1889-4648-8097-286CC3BEF46A}">
  <dimension ref="A1:I7"/>
  <sheetViews>
    <sheetView workbookViewId="0">
      <selection activeCell="G22" sqref="G22"/>
    </sheetView>
  </sheetViews>
  <sheetFormatPr baseColWidth="10" defaultColWidth="8.7265625" defaultRowHeight="14.5"/>
  <sheetData>
    <row r="1" spans="1:9">
      <c r="A1" t="s">
        <v>550</v>
      </c>
      <c r="C1" t="e">
        <f>IF(#REF!="","",INDEX(PIs[[Column1]:[SS]],MATCH(#REF!,PIs[SGUID],0),14))</f>
        <v>#REF!</v>
      </c>
      <c r="G1" t="e">
        <f>IF(#REF!="",INDEX(PIs[[Column1]:[SS]],MATCH(#REF!,PIs[GUID],0),2),"")</f>
        <v>#REF!</v>
      </c>
      <c r="H1" t="e">
        <f>IF(#REF!="",INDEX(PIs[[Column1]:[SS]],MATCH(#REF!,PIs[GUID],0),4),"")</f>
        <v>#REF!</v>
      </c>
      <c r="I1" t="e">
        <f>IF(#REF!="",INDEX(PIs[[Column1]:[SS]],MATCH(#REF!,PIs[GUID],0),6),"")</f>
        <v>#REF!</v>
      </c>
    </row>
    <row r="3" spans="1:9">
      <c r="A3" t="s">
        <v>19</v>
      </c>
      <c r="B3" t="s">
        <v>1688</v>
      </c>
    </row>
    <row r="4" spans="1:9">
      <c r="A4" t="s">
        <v>1689</v>
      </c>
      <c r="B4" t="s">
        <v>51</v>
      </c>
    </row>
    <row r="5" spans="1:9">
      <c r="A5" t="s">
        <v>48</v>
      </c>
      <c r="B5" t="s">
        <v>1690</v>
      </c>
    </row>
    <row r="6" spans="1:9">
      <c r="A6" t="s">
        <v>1691</v>
      </c>
      <c r="B6" t="s">
        <v>1692</v>
      </c>
    </row>
    <row r="7" spans="1:9">
      <c r="A7" t="s">
        <v>57</v>
      </c>
      <c r="B7" t="s">
        <v>1693</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42FC9-4134-4781-9542-DE95D6454577}">
  <dimension ref="A1:XFC15"/>
  <sheetViews>
    <sheetView showGridLines="0" tabSelected="1" view="pageLayout" zoomScaleNormal="100" workbookViewId="0">
      <selection activeCell="A2" sqref="A2"/>
    </sheetView>
  </sheetViews>
  <sheetFormatPr baseColWidth="10" defaultColWidth="0" defaultRowHeight="15" customHeight="1" zeroHeight="1"/>
  <cols>
    <col min="1" max="1" width="127.453125" style="1" customWidth="1"/>
    <col min="2" max="2" width="1" style="1" hidden="1"/>
    <col min="3" max="255" width="11.453125" style="1" hidden="1"/>
    <col min="256" max="259" width="1.54296875" style="1" hidden="1" customWidth="1"/>
    <col min="260" max="260" width="0.453125" style="1" hidden="1" customWidth="1"/>
    <col min="261" max="16383" width="1.54296875" style="1" hidden="1"/>
    <col min="16384" max="16384" width="0.54296875" style="1" customWidth="1"/>
  </cols>
  <sheetData>
    <row r="1" spans="1:1" ht="137.25" customHeight="1">
      <c r="A1" s="12" t="s">
        <v>1763</v>
      </c>
    </row>
    <row r="2" spans="1:1" ht="27" customHeight="1">
      <c r="A2" s="2" t="s">
        <v>1694</v>
      </c>
    </row>
    <row r="3" spans="1:1" ht="14.5">
      <c r="A3" s="3"/>
    </row>
    <row r="4" spans="1:1" ht="105">
      <c r="A4" s="4" t="s">
        <v>1758</v>
      </c>
    </row>
    <row r="5" spans="1:1" ht="17.5">
      <c r="A5" s="5"/>
    </row>
    <row r="6" spans="1:1" ht="17.5">
      <c r="A6" s="5"/>
    </row>
    <row r="7" spans="1:1" ht="12.65" customHeight="1">
      <c r="A7" s="6"/>
    </row>
    <row r="8" spans="1:1" ht="8.25" customHeight="1">
      <c r="A8" s="7"/>
    </row>
    <row r="9" spans="1:1" ht="18">
      <c r="A9" s="8"/>
    </row>
    <row r="10" spans="1:1" ht="14.5">
      <c r="A10" s="9" t="s">
        <v>1695</v>
      </c>
    </row>
    <row r="11" spans="1:1" ht="29.15" customHeight="1">
      <c r="A11" s="10" t="s">
        <v>1696</v>
      </c>
    </row>
    <row r="12" spans="1:1" ht="7.4" customHeight="1"/>
    <row r="13" spans="1:1" ht="15" customHeight="1"/>
    <row r="14" spans="1:1" ht="15" customHeight="1"/>
    <row r="15" spans="1:1" ht="15" customHeight="1"/>
  </sheetData>
  <sheetProtection algorithmName="SHA-512" hashValue="EbEu0SnPIsnyrw03kZFiamE4HLsRhQ3eLeNLrF9VxhUU8qpbDbdnMoByvJuvX1WbaHbH12yuJRq+CjFV88Cfhg==" saltValue="brWYYkop8UjDwmmyzy9Wjw==" spinCount="100000" sheet="1" objects="1" scenarios="1"/>
  <pageMargins left="0.70866141732283472" right="0.70866141732283472" top="0.74803149606299213" bottom="0.74803149606299213" header="0.31496062992125984" footer="0.31496062992125984"/>
  <pageSetup paperSize="9" orientation="landscape" horizontalDpi="1200" verticalDpi="1200" r:id="rId1"/>
  <headerFooter>
    <oddHeader>&amp;R&amp;G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18966-C193-4EF4-9F6F-D126C1123A87}">
  <dimension ref="A1:T96"/>
  <sheetViews>
    <sheetView showWhiteSpace="0" view="pageLayout" topLeftCell="J1" zoomScaleNormal="85" workbookViewId="0">
      <selection activeCell="L4" sqref="L4"/>
    </sheetView>
  </sheetViews>
  <sheetFormatPr baseColWidth="10" defaultColWidth="0" defaultRowHeight="10"/>
  <cols>
    <col min="1" max="1" width="8.7265625" style="11" hidden="1" customWidth="1"/>
    <col min="2" max="2" width="11.7265625" style="11" hidden="1" customWidth="1"/>
    <col min="3" max="4" width="9.1796875" style="11" hidden="1" customWidth="1"/>
    <col min="5" max="9" width="9.26953125" style="11" hidden="1" customWidth="1"/>
    <col min="10" max="10" width="11.54296875" style="11" customWidth="1"/>
    <col min="11" max="11" width="38.81640625" style="11" customWidth="1"/>
    <col min="12" max="12" width="39.453125" style="11" customWidth="1"/>
    <col min="13" max="13" width="6.1796875" style="11" customWidth="1"/>
    <col min="14" max="14" width="3.81640625" style="11" customWidth="1"/>
    <col min="15" max="15" width="3.26953125" style="11" customWidth="1"/>
    <col min="16" max="16" width="7.7265625" style="19" customWidth="1"/>
    <col min="17" max="17" width="14.1796875" style="11" customWidth="1"/>
    <col min="18" max="18" width="12.54296875" style="11" customWidth="1"/>
    <col min="19" max="20" width="0.81640625" style="11" hidden="1" customWidth="1"/>
    <col min="21" max="16384" width="9.26953125" style="11" hidden="1"/>
  </cols>
  <sheetData>
    <row r="1" spans="1:18" s="17" customFormat="1" ht="42">
      <c r="A1" s="17" t="s">
        <v>1697</v>
      </c>
      <c r="B1" s="13" t="s">
        <v>32</v>
      </c>
      <c r="C1" s="14" t="s">
        <v>36</v>
      </c>
      <c r="D1" s="14" t="s">
        <v>39</v>
      </c>
      <c r="E1" s="14" t="s">
        <v>1681</v>
      </c>
      <c r="F1" s="14" t="s">
        <v>1698</v>
      </c>
      <c r="G1" s="14" t="s">
        <v>1699</v>
      </c>
      <c r="H1" s="14" t="s">
        <v>1700</v>
      </c>
      <c r="I1" s="14" t="s">
        <v>40</v>
      </c>
      <c r="J1" s="15" t="s">
        <v>1701</v>
      </c>
      <c r="K1" s="15" t="s">
        <v>1702</v>
      </c>
      <c r="L1" s="15" t="s">
        <v>1703</v>
      </c>
      <c r="M1" s="15" t="s">
        <v>1688</v>
      </c>
      <c r="N1" s="15" t="s">
        <v>1704</v>
      </c>
      <c r="O1" s="16" t="s">
        <v>1705</v>
      </c>
      <c r="P1" s="21" t="s">
        <v>1706</v>
      </c>
      <c r="Q1" s="20" t="s">
        <v>1707</v>
      </c>
      <c r="R1" s="16" t="s">
        <v>1708</v>
      </c>
    </row>
    <row r="2" spans="1:18" ht="20">
      <c r="B2" s="30" t="s">
        <v>379</v>
      </c>
      <c r="C2" s="31"/>
      <c r="D2" s="19">
        <f>IF(Checklist4810[[#This Row],[SGUID]]="",IF(Checklist4810[[#This Row],[SSGUID]]="",0,1),1)</f>
        <v>1</v>
      </c>
      <c r="E2" s="31"/>
      <c r="F2" s="26" t="str">
        <f>_xlfn.IFNA(Checklist4810[[#This Row],[RelatedPQ]],"NA")</f>
        <v/>
      </c>
      <c r="G2" s="27" t="str">
        <f>IF(Checklist4810[[#This Row],[PIGUID]]="","",INDEX(#REF!,MATCH(Checklist4810[[#This Row],[PIGUID&amp;NO]],#REF!,0),2))</f>
        <v/>
      </c>
      <c r="H2" s="26" t="str">
        <f>Checklist4810[[#This Row],[PIGUID]]&amp;"NO"</f>
        <v>NO</v>
      </c>
      <c r="I2" s="26" t="str">
        <f>IF(Checklist4810[[#This Row],[PIGUID]]="","",INDEX(PIs[NA Exempt],MATCH(Checklist4810[[#This Row],[PIGUID]],PIs[GUID],0),1))</f>
        <v/>
      </c>
      <c r="J2" s="27" t="str">
        <f>IF(Checklist4810[[#This Row],[SGUID]]="",IF(Checklist4810[[#This Row],[SSGUID]]="",IF(Checklist4810[[#This Row],[PIGUID]]="","",INDEX(PIs[[Column1]:[SS]],MATCH(Checklist4810[[#This Row],[PIGUID]],PIs[GUID],0),2)),INDEX(PIs[[Column1]:[SS]],MATCH(Checklist4810[[#This Row],[SSGUID]],PIs[SSGUID],0),18)),INDEX(PIs[[Column1]:[SS]],MATCH(Checklist4810[[#This Row],[SGUID]],PIs[SGUID],0),14))</f>
        <v>GENERAL</v>
      </c>
      <c r="K2"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2" s="27" t="str">
        <f>IF(Checklist4810[[#This Row],[SGUID]]="",IF(Checklist4810[[#This Row],[SSGUID]]="",INDEX(PIs[[Column1]:[SS]],MATCH(Checklist4810[[#This Row],[PIGUID]],PIs[GUID],0),6),""),"")</f>
        <v/>
      </c>
      <c r="M2" s="27" t="str">
        <f>IF(Checklist4810[[#This Row],[SSGUID]]="",IF(Checklist4810[[#This Row],[PIGUID]]="","",INDEX(PIs[[Column1]:[SS]],MATCH(Checklist4810[[#This Row],[PIGUID]],PIs[GUID],0),8)),"")</f>
        <v/>
      </c>
      <c r="N2" s="27"/>
      <c r="O2" s="27"/>
      <c r="P2" s="27" t="str">
        <f>IF(Checklist4810[[#This Row],[ifna]]="NA","",IF(Checklist4810[[#This Row],[RelatedPQ]]=0,"",IF(Checklist4810[[#This Row],[RelatedPQ]]="","",IF((INDEX(#REF!,MATCH(Checklist4810[[#This Row],[PIGUID&amp;NO]],#REF!,0),1))=Checklist4810[[#This Row],[PIGUID]],"Not applicable",""))))</f>
        <v/>
      </c>
      <c r="Q2" s="27" t="str">
        <f>IF(Checklist4810[[#This Row],[N/A]]="Not Applicable",INDEX(#REF!,MATCH(Checklist4810[[#This Row],[RelatedPQ]],#REF!,0),3),"")</f>
        <v/>
      </c>
      <c r="R2" s="28" t="str">
        <f>IF(Checklist4810[[#This Row],[SGUID]]="",IF(Checklist4810[[#This Row],[SSGUID]]="",INDEX(PIs[[PHU]:[justification]],MATCH(Checklist4810[[#This Row],[PIGUID]],PIs[GUID],0),2),""),"")</f>
        <v/>
      </c>
    </row>
    <row r="3" spans="1:18" ht="30">
      <c r="B3" s="32"/>
      <c r="C3" s="33" t="s">
        <v>50</v>
      </c>
      <c r="D3" s="19">
        <f>IF(Checklist4810[[#This Row],[SGUID]]="",IF(Checklist4810[[#This Row],[SSGUID]]="",0,1),1)</f>
        <v>1</v>
      </c>
      <c r="E3" s="33"/>
      <c r="F3" s="29" t="str">
        <f>_xlfn.IFNA(Checklist4810[[#This Row],[RelatedPQ]],"NA")</f>
        <v/>
      </c>
      <c r="G3" s="27" t="str">
        <f>IF(Checklist4810[[#This Row],[PIGUID]]="","",INDEX(#REF!,MATCH(Checklist4810[[#This Row],[PIGUID&amp;NO]],#REF!,0),2))</f>
        <v/>
      </c>
      <c r="H3" s="29" t="str">
        <f>Checklist4810[[#This Row],[PIGUID]]&amp;"NO"</f>
        <v>NO</v>
      </c>
      <c r="I3" s="29" t="str">
        <f>IF(Checklist4810[[#This Row],[PIGUID]]="","",INDEX(PIs[NA Exempt],MATCH(Checklist4810[[#This Row],[PIGUID]],PIs[GUID],0),1))</f>
        <v/>
      </c>
      <c r="J3" s="27"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3"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3" s="27" t="str">
        <f>IF(Checklist4810[[#This Row],[SGUID]]="",IF(Checklist4810[[#This Row],[SSGUID]]="",INDEX(PIs[[Column1]:[SS]],MATCH(Checklist4810[[#This Row],[PIGUID]],PIs[GUID],0),6),""),"")</f>
        <v/>
      </c>
      <c r="M3" s="27" t="str">
        <f>IF(Checklist4810[[#This Row],[SSGUID]]="",IF(Checklist4810[[#This Row],[PIGUID]]="","",INDEX(PIs[[Column1]:[SS]],MATCH(Checklist4810[[#This Row],[PIGUID]],PIs[GUID],0),8)),"")</f>
        <v/>
      </c>
      <c r="N3" s="27"/>
      <c r="O3" s="27"/>
      <c r="P3" s="27" t="str">
        <f>IF(Checklist4810[[#This Row],[ifna]]="NA","",IF(Checklist4810[[#This Row],[RelatedPQ]]=0,"",IF(Checklist4810[[#This Row],[RelatedPQ]]="","",IF((INDEX(#REF!,MATCH(Checklist4810[[#This Row],[PIGUID&amp;NO]],#REF!,0),1))=Checklist4810[[#This Row],[PIGUID]],"Not applicable",""))))</f>
        <v/>
      </c>
      <c r="Q3" s="27" t="str">
        <f>IF(Checklist4810[[#This Row],[N/A]]="Not Applicable",INDEX(#REF!,MATCH(Checklist4810[[#This Row],[RelatedPQ]],#REF!,0),3),"")</f>
        <v/>
      </c>
      <c r="R3" s="28" t="str">
        <f>IF(Checklist4810[[#This Row],[SGUID]]="",IF(Checklist4810[[#This Row],[SSGUID]]="",INDEX(PIs[[PHU]:[justification]],MATCH(Checklist4810[[#This Row],[PIGUID]],PIs[GUID],0),2),""),"")</f>
        <v/>
      </c>
    </row>
    <row r="4" spans="1:18" ht="110">
      <c r="B4" s="32"/>
      <c r="C4" s="33"/>
      <c r="D4" s="19">
        <f>IF(Checklist4810[[#This Row],[SGUID]]="",IF(Checklist4810[[#This Row],[SSGUID]]="",0,1),1)</f>
        <v>0</v>
      </c>
      <c r="E4" s="33" t="s">
        <v>380</v>
      </c>
      <c r="F4" s="29" t="str">
        <f>_xlfn.IFNA(Checklist4810[[#This Row],[RelatedPQ]],"NA")</f>
        <v>NA</v>
      </c>
      <c r="G4" s="27" t="e">
        <f>IF(Checklist4810[[#This Row],[PIGUID]]="","",INDEX(#REF!,MATCH(Checklist4810[[#This Row],[PIGUID&amp;NO]],#REF!,0),2))</f>
        <v>#N/A</v>
      </c>
      <c r="H4" s="29" t="str">
        <f>Checklist4810[[#This Row],[PIGUID]]&amp;"NO"</f>
        <v>4lVHcGLPT4btdMvIq4YwsFNO</v>
      </c>
      <c r="I4" s="29" t="b">
        <f>IF(Checklist4810[[#This Row],[PIGUID]]="","",INDEX(PIs[NA Exempt],MATCH(Checklist4810[[#This Row],[PIGUID]],PIs[GUID],0),1))</f>
        <v>0</v>
      </c>
      <c r="J4" s="27" t="str">
        <f>IF(Checklist4810[[#This Row],[SGUID]]="",IF(Checklist4810[[#This Row],[SSGUID]]="",IF(Checklist4810[[#This Row],[PIGUID]]="","",INDEX(PIs[[Column1]:[SS]],MATCH(Checklist4810[[#This Row],[PIGUID]],PIs[GUID],0),2)),INDEX(PIs[[Column1]:[SS]],MATCH(Checklist4810[[#This Row],[SSGUID]],PIs[SSGUID],0),18)),INDEX(PIs[[Column1]:[SS]],MATCH(Checklist4810[[#This Row],[SGUID]],PIs[SGUID],0),14))</f>
        <v>G1</v>
      </c>
      <c r="K4"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producer informs the workers of the GRASP assessment and its scope at least two working days before the date of assessment.</v>
      </c>
      <c r="L4" s="27" t="str">
        <f>IF(Checklist4810[[#This Row],[SGUID]]="",IF(Checklist4810[[#This Row],[SSGUID]]="",INDEX(PIs[[Column1]:[SS]],MATCH(Checklist4810[[#This Row],[PIGUID]],PIs[GUID],0),6),""),"")</f>
        <v xml:space="preserve">The term “inform” shall require the producer to include reference to the key areas of the standards.
The term “GRASP scope” shall require the producer to provide workers with/remind workers of where to access the producer’s human rights policy and/or NIG. These requirements shall also cover any subcontracted labor. For family farms without hired workers, “workers” shall refer to core family members working on the farm.
Exception: For unannounced assessments, this P&amp;C shall be considered compliant. 
</v>
      </c>
      <c r="M4" s="27" t="str">
        <f>IF(Checklist4810[[#This Row],[SSGUID]]="",IF(Checklist4810[[#This Row],[PIGUID]]="","",INDEX(PIs[[Column1]:[SS]],MATCH(Checklist4810[[#This Row],[PIGUID]],PIs[GUID],0),8)),"")</f>
        <v>Minor Must</v>
      </c>
      <c r="N4" s="27"/>
      <c r="O4" s="27"/>
      <c r="P4" s="27" t="str">
        <f>IF(Checklist4810[[#This Row],[ifna]]="NA","",IF(Checklist4810[[#This Row],[RelatedPQ]]=0,"",IF(Checklist4810[[#This Row],[RelatedPQ]]="","",IF((INDEX(#REF!,MATCH(Checklist4810[[#This Row],[PIGUID&amp;NO]],#REF!,0),1))=Checklist4810[[#This Row],[PIGUID]],"Not applicable",""))))</f>
        <v/>
      </c>
      <c r="Q4" s="27" t="str">
        <f>IF(Checklist4810[[#This Row],[N/A]]="Not Applicable",INDEX(#REF!,MATCH(Checklist4810[[#This Row],[RelatedPQ]],#REF!,0),3),"")</f>
        <v/>
      </c>
      <c r="R4" s="28" t="str">
        <f>IF(Checklist4810[[#This Row],[SGUID]]="",IF(Checklist4810[[#This Row],[SSGUID]]="",INDEX(PIs[[PHU]:[justification]],MATCH(Checklist4810[[#This Row],[PIGUID]],PIs[GUID],0),2),""),"")</f>
        <v>-</v>
      </c>
    </row>
    <row r="5" spans="1:18" ht="110">
      <c r="B5" s="32"/>
      <c r="C5" s="33"/>
      <c r="D5" s="19">
        <f>IF(Checklist4810[[#This Row],[SGUID]]="",IF(Checklist4810[[#This Row],[SSGUID]]="",0,1),1)</f>
        <v>0</v>
      </c>
      <c r="E5" s="33" t="s">
        <v>386</v>
      </c>
      <c r="F5" s="29" t="str">
        <f>_xlfn.IFNA(Checklist4810[[#This Row],[RelatedPQ]],"NA")</f>
        <v>NA</v>
      </c>
      <c r="G5" s="27" t="e">
        <f>IF(Checklist4810[[#This Row],[PIGUID]]="","",INDEX(#REF!,MATCH(Checklist4810[[#This Row],[PIGUID&amp;NO]],#REF!,0),2))</f>
        <v>#N/A</v>
      </c>
      <c r="H5" s="29" t="str">
        <f>Checklist4810[[#This Row],[PIGUID]]&amp;"NO"</f>
        <v>7yA7XRnr1WZ1iZgqnC9ZCFNO</v>
      </c>
      <c r="I5" s="29" t="b">
        <f>IF(Checklist4810[[#This Row],[PIGUID]]="","",INDEX(PIs[NA Exempt],MATCH(Checklist4810[[#This Row],[PIGUID]],PIs[GUID],0),1))</f>
        <v>0</v>
      </c>
      <c r="J5" s="27" t="str">
        <f>IF(Checklist4810[[#This Row],[SGUID]]="",IF(Checklist4810[[#This Row],[SSGUID]]="",IF(Checklist4810[[#This Row],[PIGUID]]="","",INDEX(PIs[[Column1]:[SS]],MATCH(Checklist4810[[#This Row],[PIGUID]],PIs[GUID],0),2)),INDEX(PIs[[Column1]:[SS]],MATCH(Checklist4810[[#This Row],[SSGUID]],PIs[SSGUID],0),18)),INDEX(PIs[[Column1]:[SS]],MATCH(Checklist4810[[#This Row],[SGUID]],PIs[SGUID],0),14))</f>
        <v>G2</v>
      </c>
      <c r="K5"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producer provides a register of any/all workers hired and those present on the date of the assessment.</v>
      </c>
      <c r="L5" s="27" t="str">
        <f>IF(Checklist4810[[#This Row],[SGUID]]="",IF(Checklist4810[[#This Row],[SSGUID]]="",INDEX(PIs[[Column1]:[SS]],MATCH(Checklist4810[[#This Row],[PIGUID]],PIs[GUID],0),6),""),"")</f>
        <v xml:space="preserve">The register is only a reference to be used by the assessor and not to be kept. Once the assessment is completed, the assessor shall return the register to the producer without keeping copies.
The register shall include all workers of the current (calendar/seasonal) year or at least those hired since the last assessment. Use of subcontracted labor, prison labor, and/or family labor shall be clearly indicated. For family farms without hired workers, “workers” shall refer to core family members working on the farm.
</v>
      </c>
      <c r="M5" s="27" t="str">
        <f>IF(Checklist4810[[#This Row],[SSGUID]]="",IF(Checklist4810[[#This Row],[PIGUID]]="","",INDEX(PIs[[Column1]:[SS]],MATCH(Checklist4810[[#This Row],[PIGUID]],PIs[GUID],0),8)),"")</f>
        <v>Minor Must</v>
      </c>
      <c r="N5" s="27"/>
      <c r="O5" s="27"/>
      <c r="P5" s="27" t="str">
        <f>IF(Checklist4810[[#This Row],[ifna]]="NA","",IF(Checklist4810[[#This Row],[RelatedPQ]]=0,"",IF(Checklist4810[[#This Row],[RelatedPQ]]="","",IF((INDEX(#REF!,MATCH(Checklist4810[[#This Row],[PIGUID&amp;NO]],#REF!,0),1))=Checklist4810[[#This Row],[PIGUID]],"Not applicable",""))))</f>
        <v/>
      </c>
      <c r="Q5" s="27" t="str">
        <f>IF(Checklist4810[[#This Row],[N/A]]="Not Applicable",INDEX(#REF!,MATCH(Checklist4810[[#This Row],[RelatedPQ]],#REF!,0),3),"")</f>
        <v/>
      </c>
      <c r="R5" s="28" t="str">
        <f>IF(Checklist4810[[#This Row],[SGUID]]="",IF(Checklist4810[[#This Row],[SSGUID]]="",INDEX(PIs[[PHU]:[justification]],MATCH(Checklist4810[[#This Row],[PIGUID]],PIs[GUID],0),2),""),"")</f>
        <v>-</v>
      </c>
    </row>
    <row r="6" spans="1:18" ht="100">
      <c r="B6" s="32"/>
      <c r="C6" s="33"/>
      <c r="D6" s="19">
        <f>IF(Checklist4810[[#This Row],[SGUID]]="",IF(Checklist4810[[#This Row],[SSGUID]]="",0,1),1)</f>
        <v>0</v>
      </c>
      <c r="E6" s="33" t="s">
        <v>392</v>
      </c>
      <c r="F6" s="29" t="str">
        <f>_xlfn.IFNA(Checklist4810[[#This Row],[RelatedPQ]],"NA")</f>
        <v>NA</v>
      </c>
      <c r="G6" s="27" t="e">
        <f>IF(Checklist4810[[#This Row],[PIGUID]]="","",INDEX(#REF!,MATCH(Checklist4810[[#This Row],[PIGUID&amp;NO]],#REF!,0),2))</f>
        <v>#N/A</v>
      </c>
      <c r="H6" s="29" t="str">
        <f>Checklist4810[[#This Row],[PIGUID]]&amp;"NO"</f>
        <v>7lTZOj0V0Ao8cJAdaJGgd5NO</v>
      </c>
      <c r="I6" s="29" t="b">
        <f>IF(Checklist4810[[#This Row],[PIGUID]]="","",INDEX(PIs[NA Exempt],MATCH(Checklist4810[[#This Row],[PIGUID]],PIs[GUID],0),1))</f>
        <v>0</v>
      </c>
      <c r="J6" s="27" t="str">
        <f>IF(Checklist4810[[#This Row],[SGUID]]="",IF(Checklist4810[[#This Row],[SSGUID]]="",IF(Checklist4810[[#This Row],[PIGUID]]="","",INDEX(PIs[[Column1]:[SS]],MATCH(Checklist4810[[#This Row],[PIGUID]],PIs[GUID],0),2)),INDEX(PIs[[Column1]:[SS]],MATCH(Checklist4810[[#This Row],[SSGUID]],PIs[SSGUID],0),18)),INDEX(PIs[[Column1]:[SS]],MATCH(Checklist4810[[#This Row],[SGUID]],PIs[SGUID],0),14))</f>
        <v>G3</v>
      </c>
      <c r="K6"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The producer/producer group completes a minimum of one self-assessment/internal GRASP assessment annually. </v>
      </c>
      <c r="L6" s="27" t="str">
        <f>IF(Checklist4810[[#This Row],[SGUID]]="",IF(Checklist4810[[#This Row],[SSGUID]]="",INDEX(PIs[[Column1]:[SS]],MATCH(Checklist4810[[#This Row],[PIGUID]],PIs[GUID],0),6),""),"")</f>
        <v>There shall be documented evidence available that a self-assessment/an internal GRASP assessment has been completed under the responsibility of the producer/producer group (this may be carried out by a person other than the producer). The self-assessment/internal GRASP assessment shall have been completed before the CB external assessment and during the time with the highest presence of workers at the farm and when agricultural activities are taking place. For family farms without hired workers, “workers” shall refer to core family members working on the farm.</v>
      </c>
      <c r="M6" s="27" t="str">
        <f>IF(Checklist4810[[#This Row],[SSGUID]]="",IF(Checklist4810[[#This Row],[PIGUID]]="","",INDEX(PIs[[Column1]:[SS]],MATCH(Checklist4810[[#This Row],[PIGUID]],PIs[GUID],0),8)),"")</f>
        <v>Major Must</v>
      </c>
      <c r="N6" s="27"/>
      <c r="O6" s="27"/>
      <c r="P6" s="27" t="str">
        <f>IF(Checklist4810[[#This Row],[ifna]]="NA","",IF(Checklist4810[[#This Row],[RelatedPQ]]=0,"",IF(Checklist4810[[#This Row],[RelatedPQ]]="","",IF((INDEX(#REF!,MATCH(Checklist4810[[#This Row],[PIGUID&amp;NO]],#REF!,0),1))=Checklist4810[[#This Row],[PIGUID]],"Not applicable",""))))</f>
        <v/>
      </c>
      <c r="Q6" s="27" t="str">
        <f>IF(Checklist4810[[#This Row],[N/A]]="Not Applicable",INDEX(#REF!,MATCH(Checklist4810[[#This Row],[RelatedPQ]],#REF!,0),3),"")</f>
        <v/>
      </c>
      <c r="R6" s="28" t="str">
        <f>IF(Checklist4810[[#This Row],[SGUID]]="",IF(Checklist4810[[#This Row],[SSGUID]]="",INDEX(PIs[[PHU]:[justification]],MATCH(Checklist4810[[#This Row],[PIGUID]],PIs[GUID],0),2),""),"")</f>
        <v>-</v>
      </c>
    </row>
    <row r="7" spans="1:18" ht="70">
      <c r="B7" s="32"/>
      <c r="C7" s="33"/>
      <c r="D7" s="19">
        <f>IF(Checklist4810[[#This Row],[SGUID]]="",IF(Checklist4810[[#This Row],[SSGUID]]="",0,1),1)</f>
        <v>0</v>
      </c>
      <c r="E7" s="33" t="s">
        <v>373</v>
      </c>
      <c r="F7" s="29" t="str">
        <f>_xlfn.IFNA(Checklist4810[[#This Row],[RelatedPQ]],"NA")</f>
        <v>NA</v>
      </c>
      <c r="G7" s="27" t="e">
        <f>IF(Checklist4810[[#This Row],[PIGUID]]="","",INDEX(#REF!,MATCH(Checklist4810[[#This Row],[PIGUID&amp;NO]],#REF!,0),2))</f>
        <v>#N/A</v>
      </c>
      <c r="H7" s="29" t="str">
        <f>Checklist4810[[#This Row],[PIGUID]]&amp;"NO"</f>
        <v>1o4ipagm2j86vbWnQ1M7GcNO</v>
      </c>
      <c r="I7" s="29" t="b">
        <f>IF(Checklist4810[[#This Row],[PIGUID]]="","",INDEX(PIs[NA Exempt],MATCH(Checklist4810[[#This Row],[PIGUID]],PIs[GUID],0),1))</f>
        <v>0</v>
      </c>
      <c r="J7" s="27" t="str">
        <f>IF(Checklist4810[[#This Row],[SGUID]]="",IF(Checklist4810[[#This Row],[SSGUID]]="",IF(Checklist4810[[#This Row],[PIGUID]]="","",INDEX(PIs[[Column1]:[SS]],MATCH(Checklist4810[[#This Row],[PIGUID]],PIs[GUID],0),2)),INDEX(PIs[[Column1]:[SS]],MATCH(Checklist4810[[#This Row],[SSGUID]],PIs[SSGUID],0),18)),INDEX(PIs[[Column1]:[SS]],MATCH(Checklist4810[[#This Row],[SGUID]],PIs[SGUID],0),14))</f>
        <v>G4</v>
      </c>
      <c r="K7"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Effective corrective actions are taken to address all non-compliant Major Musts and at least a percentage of Minor Musts detected during the self-assessment/internal GRASP assessment. </v>
      </c>
      <c r="L7" s="27" t="str">
        <f>IF(Checklist4810[[#This Row],[SGUID]]="",IF(Checklist4810[[#This Row],[SSGUID]]="",INDEX(PIs[[Column1]:[SS]],MATCH(Checklist4810[[#This Row],[PIGUID]],PIs[GUID],0),6),""),"")</f>
        <v xml:space="preserve">Before or at the beginning of the assessment, any corrective actions shall be documented. 
The assessor shall include comments in the assessment report wherever deviations are found between the current assessment and the self-assessment/internal GRASP assessment. 
</v>
      </c>
      <c r="M7" s="27" t="str">
        <f>IF(Checklist4810[[#This Row],[SSGUID]]="",IF(Checklist4810[[#This Row],[PIGUID]]="","",INDEX(PIs[[Column1]:[SS]],MATCH(Checklist4810[[#This Row],[PIGUID]],PIs[GUID],0),8)),"")</f>
        <v>Minor Must</v>
      </c>
      <c r="N7" s="27"/>
      <c r="O7" s="27"/>
      <c r="P7" s="27" t="str">
        <f>IF(Checklist4810[[#This Row],[ifna]]="NA","",IF(Checklist4810[[#This Row],[RelatedPQ]]=0,"",IF(Checklist4810[[#This Row],[RelatedPQ]]="","",IF((INDEX(#REF!,MATCH(Checklist4810[[#This Row],[PIGUID&amp;NO]],#REF!,0),1))=Checklist4810[[#This Row],[PIGUID]],"Not applicable",""))))</f>
        <v/>
      </c>
      <c r="Q7" s="27" t="str">
        <f>IF(Checklist4810[[#This Row],[N/A]]="Not Applicable",INDEX(#REF!,MATCH(Checklist4810[[#This Row],[RelatedPQ]],#REF!,0),3),"")</f>
        <v/>
      </c>
      <c r="R7" s="28" t="str">
        <f>IF(Checklist4810[[#This Row],[SGUID]]="",IF(Checklist4810[[#This Row],[SSGUID]]="",INDEX(PIs[[PHU]:[justification]],MATCH(Checklist4810[[#This Row],[PIGUID]],PIs[GUID],0),2),""),"")</f>
        <v>-</v>
      </c>
    </row>
    <row r="8" spans="1:18" ht="52.5">
      <c r="B8" s="32" t="s">
        <v>95</v>
      </c>
      <c r="C8" s="33"/>
      <c r="D8" s="19">
        <f>IF(Checklist4810[[#This Row],[SGUID]]="",IF(Checklist4810[[#This Row],[SSGUID]]="",0,1),1)</f>
        <v>1</v>
      </c>
      <c r="E8" s="33"/>
      <c r="F8" s="29" t="str">
        <f>_xlfn.IFNA(Checklist4810[[#This Row],[RelatedPQ]],"NA")</f>
        <v/>
      </c>
      <c r="G8" s="27" t="str">
        <f>IF(Checklist4810[[#This Row],[PIGUID]]="","",INDEX(#REF!,MATCH(Checklist4810[[#This Row],[PIGUID&amp;NO]],#REF!,0),2))</f>
        <v/>
      </c>
      <c r="H8" s="29" t="str">
        <f>Checklist4810[[#This Row],[PIGUID]]&amp;"NO"</f>
        <v>NO</v>
      </c>
      <c r="I8" s="29" t="str">
        <f>IF(Checklist4810[[#This Row],[PIGUID]]="","",INDEX(PIs[NA Exempt],MATCH(Checklist4810[[#This Row],[PIGUID]],PIs[GUID],0),1))</f>
        <v/>
      </c>
      <c r="J8" s="27" t="str">
        <f>IF(Checklist4810[[#This Row],[SGUID]]="",IF(Checklist4810[[#This Row],[SSGUID]]="",IF(Checklist4810[[#This Row],[PIGUID]]="","",INDEX(PIs[[Column1]:[SS]],MATCH(Checklist4810[[#This Row],[PIGUID]],PIs[GUID],0),2)),INDEX(PIs[[Column1]:[SS]],MATCH(Checklist4810[[#This Row],[SSGUID]],PIs[SSGUID],0),18)),INDEX(PIs[[Column1]:[SS]],MATCH(Checklist4810[[#This Row],[SGUID]],PIs[SGUID],0),14))</f>
        <v>RIGHT OF ASSOCIATION AND REPRESENTATION</v>
      </c>
      <c r="K8"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8" s="27" t="str">
        <f>IF(Checklist4810[[#This Row],[SGUID]]="",IF(Checklist4810[[#This Row],[SSGUID]]="",INDEX(PIs[[Column1]:[SS]],MATCH(Checklist4810[[#This Row],[PIGUID]],PIs[GUID],0),6),""),"")</f>
        <v/>
      </c>
      <c r="M8" s="27" t="str">
        <f>IF(Checklist4810[[#This Row],[SSGUID]]="",IF(Checklist4810[[#This Row],[PIGUID]]="","",INDEX(PIs[[Column1]:[SS]],MATCH(Checklist4810[[#This Row],[PIGUID]],PIs[GUID],0),8)),"")</f>
        <v/>
      </c>
      <c r="N8" s="27"/>
      <c r="O8" s="27"/>
      <c r="P8" s="27" t="str">
        <f>IF(Checklist4810[[#This Row],[ifna]]="NA","",IF(Checklist4810[[#This Row],[RelatedPQ]]=0,"",IF(Checklist4810[[#This Row],[RelatedPQ]]="","",IF((INDEX(#REF!,MATCH(Checklist4810[[#This Row],[PIGUID&amp;NO]],#REF!,0),1))=Checklist4810[[#This Row],[PIGUID]],"Not applicable",""))))</f>
        <v/>
      </c>
      <c r="Q8" s="27" t="str">
        <f>IF(Checklist4810[[#This Row],[N/A]]="Not Applicable",INDEX(#REF!,MATCH(Checklist4810[[#This Row],[RelatedPQ]],#REF!,0),3),"")</f>
        <v/>
      </c>
      <c r="R8" s="28" t="str">
        <f>IF(Checklist4810[[#This Row],[SGUID]]="",IF(Checklist4810[[#This Row],[SSGUID]]="",INDEX(PIs[[PHU]:[justification]],MATCH(Checklist4810[[#This Row],[PIGUID]],PIs[GUID],0),2),""),"")</f>
        <v/>
      </c>
    </row>
    <row r="9" spans="1:18" ht="30">
      <c r="B9" s="32"/>
      <c r="C9" s="33" t="s">
        <v>50</v>
      </c>
      <c r="D9" s="19">
        <f>IF(Checklist4810[[#This Row],[SGUID]]="",IF(Checklist4810[[#This Row],[SSGUID]]="",0,1),1)</f>
        <v>1</v>
      </c>
      <c r="E9" s="33"/>
      <c r="F9" s="29" t="str">
        <f>_xlfn.IFNA(Checklist4810[[#This Row],[RelatedPQ]],"NA")</f>
        <v/>
      </c>
      <c r="G9" s="27" t="str">
        <f>IF(Checklist4810[[#This Row],[PIGUID]]="","",INDEX(#REF!,MATCH(Checklist4810[[#This Row],[PIGUID&amp;NO]],#REF!,0),2))</f>
        <v/>
      </c>
      <c r="H9" s="29" t="str">
        <f>Checklist4810[[#This Row],[PIGUID]]&amp;"NO"</f>
        <v>NO</v>
      </c>
      <c r="I9" s="29" t="str">
        <f>IF(Checklist4810[[#This Row],[PIGUID]]="","",INDEX(PIs[NA Exempt],MATCH(Checklist4810[[#This Row],[PIGUID]],PIs[GUID],0),1))</f>
        <v/>
      </c>
      <c r="J9" s="27"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9"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9" s="27" t="str">
        <f>IF(Checklist4810[[#This Row],[SGUID]]="",IF(Checklist4810[[#This Row],[SSGUID]]="",INDEX(PIs[[Column1]:[SS]],MATCH(Checklist4810[[#This Row],[PIGUID]],PIs[GUID],0),6),""),"")</f>
        <v/>
      </c>
      <c r="M9" s="27" t="str">
        <f>IF(Checklist4810[[#This Row],[SSGUID]]="",IF(Checklist4810[[#This Row],[PIGUID]]="","",INDEX(PIs[[Column1]:[SS]],MATCH(Checklist4810[[#This Row],[PIGUID]],PIs[GUID],0),8)),"")</f>
        <v/>
      </c>
      <c r="N9" s="27"/>
      <c r="O9" s="27"/>
      <c r="P9" s="27" t="str">
        <f>IF(Checklist4810[[#This Row],[ifna]]="NA","",IF(Checklist4810[[#This Row],[RelatedPQ]]=0,"",IF(Checklist4810[[#This Row],[RelatedPQ]]="","",IF((INDEX(#REF!,MATCH(Checklist4810[[#This Row],[PIGUID&amp;NO]],#REF!,0),1))=Checklist4810[[#This Row],[PIGUID]],"Not applicable",""))))</f>
        <v/>
      </c>
      <c r="Q9" s="27" t="str">
        <f>IF(Checklist4810[[#This Row],[N/A]]="Not Applicable",INDEX(#REF!,MATCH(Checklist4810[[#This Row],[RelatedPQ]],#REF!,0),3),"")</f>
        <v/>
      </c>
      <c r="R9" s="28" t="str">
        <f>IF(Checklist4810[[#This Row],[SGUID]]="",IF(Checklist4810[[#This Row],[SSGUID]]="",INDEX(PIs[[PHU]:[justification]],MATCH(Checklist4810[[#This Row],[PIGUID]],PIs[GUID],0),2),""),"")</f>
        <v/>
      </c>
    </row>
    <row r="10" spans="1:18" ht="60">
      <c r="B10" s="32"/>
      <c r="C10" s="33"/>
      <c r="D10" s="19">
        <f>IF(Checklist4810[[#This Row],[SGUID]]="",IF(Checklist4810[[#This Row],[SSGUID]]="",0,1),1)</f>
        <v>0</v>
      </c>
      <c r="E10" s="33" t="s">
        <v>101</v>
      </c>
      <c r="F10" s="29" t="str">
        <f>_xlfn.IFNA(Checklist4810[[#This Row],[RelatedPQ]],"NA")</f>
        <v>NA</v>
      </c>
      <c r="G10" s="27" t="e">
        <f>IF(Checklist4810[[#This Row],[PIGUID]]="","",INDEX(#REF!,MATCH(Checklist4810[[#This Row],[PIGUID&amp;NO]],#REF!,0),2))</f>
        <v>#N/A</v>
      </c>
      <c r="H10" s="29" t="str">
        <f>Checklist4810[[#This Row],[PIGUID]]&amp;"NO"</f>
        <v>3euBNRpF4vyZ0UqqOwFwc1NO</v>
      </c>
      <c r="I10" s="29" t="b">
        <f>IF(Checklist4810[[#This Row],[PIGUID]]="","",INDEX(PIs[NA Exempt],MATCH(Checklist4810[[#This Row],[PIGUID]],PIs[GUID],0),1))</f>
        <v>0</v>
      </c>
      <c r="J10" s="27">
        <f>IF(Checklist4810[[#This Row],[SGUID]]="",IF(Checklist4810[[#This Row],[SSGUID]]="",IF(Checklist4810[[#This Row],[PIGUID]]="","",INDEX(PIs[[Column1]:[SS]],MATCH(Checklist4810[[#This Row],[PIGUID]],PIs[GUID],0),2)),INDEX(PIs[[Column1]:[SS]],MATCH(Checklist4810[[#This Row],[SSGUID]],PIs[SSGUID],0),18)),INDEX(PIs[[Column1]:[SS]],MATCH(Checklist4810[[#This Row],[SGUID]],PIs[SGUID],0),14))</f>
        <v>1.1000000000000001</v>
      </c>
      <c r="K10"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producer respects the right of workers to join and/or form trade unions or other worker organizations of their choice (as well as the right to refrain from joining/forming such organizations) in accordance with applicable national legal requirements.</v>
      </c>
      <c r="L10" s="27" t="str">
        <f>IF(Checklist4810[[#This Row],[SGUID]]="",IF(Checklist4810[[#This Row],[SSGUID]]="",INDEX(PIs[[Column1]:[SS]],MATCH(Checklist4810[[#This Row],[PIGUID]],PIs[GUID],0),6),""),"")</f>
        <v xml:space="preserve">This requirement shall include subcontracted labor while at the farm.
The assessor shall be informed about the type of worker organizations recognized in the country and the applicable legal requirements.
</v>
      </c>
      <c r="M10" s="27" t="str">
        <f>IF(Checklist4810[[#This Row],[SSGUID]]="",IF(Checklist4810[[#This Row],[PIGUID]]="","",INDEX(PIs[[Column1]:[SS]],MATCH(Checklist4810[[#This Row],[PIGUID]],PIs[GUID],0),8)),"")</f>
        <v>Major Must</v>
      </c>
      <c r="N10" s="27"/>
      <c r="O10" s="27"/>
      <c r="P10" s="27" t="str">
        <f>IF(Checklist4810[[#This Row],[ifna]]="NA","",IF(Checklist4810[[#This Row],[RelatedPQ]]=0,"",IF(Checklist4810[[#This Row],[RelatedPQ]]="","",IF((INDEX(#REF!,MATCH(Checklist4810[[#This Row],[PIGUID&amp;NO]],#REF!,0),1))=Checklist4810[[#This Row],[PIGUID]],"Not applicable",""))))</f>
        <v/>
      </c>
      <c r="Q10" s="27" t="str">
        <f>IF(Checklist4810[[#This Row],[N/A]]="Not Applicable",INDEX(#REF!,MATCH(Checklist4810[[#This Row],[RelatedPQ]],#REF!,0),3),"")</f>
        <v/>
      </c>
      <c r="R10" s="28" t="str">
        <f>IF(Checklist4810[[#This Row],[SGUID]]="",IF(Checklist4810[[#This Row],[SSGUID]]="",INDEX(PIs[[PHU]:[justification]],MATCH(Checklist4810[[#This Row],[PIGUID]],PIs[GUID],0),2),""),"")</f>
        <v>-</v>
      </c>
    </row>
    <row r="11" spans="1:18" ht="50">
      <c r="B11" s="32"/>
      <c r="C11" s="33"/>
      <c r="D11" s="19">
        <f>IF(Checklist4810[[#This Row],[SGUID]]="",IF(Checklist4810[[#This Row],[SSGUID]]="",0,1),1)</f>
        <v>0</v>
      </c>
      <c r="E11" s="33" t="s">
        <v>370</v>
      </c>
      <c r="F11" s="29" t="str">
        <f>_xlfn.IFNA(Checklist4810[[#This Row],[RelatedPQ]],"NA")</f>
        <v>NA</v>
      </c>
      <c r="G11" s="27" t="e">
        <f>IF(Checklist4810[[#This Row],[PIGUID]]="","",INDEX(#REF!,MATCH(Checklist4810[[#This Row],[PIGUID&amp;NO]],#REF!,0),2))</f>
        <v>#N/A</v>
      </c>
      <c r="H11" s="29" t="str">
        <f>Checklist4810[[#This Row],[PIGUID]]&amp;"NO"</f>
        <v>3uaA6l6inUWdqT3f4hmHAENO</v>
      </c>
      <c r="I11" s="29" t="b">
        <f>IF(Checklist4810[[#This Row],[PIGUID]]="","",INDEX(PIs[NA Exempt],MATCH(Checklist4810[[#This Row],[PIGUID]],PIs[GUID],0),1))</f>
        <v>0</v>
      </c>
      <c r="J11" s="27">
        <f>IF(Checklist4810[[#This Row],[SGUID]]="",IF(Checklist4810[[#This Row],[SSGUID]]="",IF(Checklist4810[[#This Row],[PIGUID]]="","",INDEX(PIs[[Column1]:[SS]],MATCH(Checklist4810[[#This Row],[PIGUID]],PIs[GUID],0),2)),INDEX(PIs[[Column1]:[SS]],MATCH(Checklist4810[[#This Row],[SSGUID]],PIs[SSGUID],0),18)),INDEX(PIs[[Column1]:[SS]],MATCH(Checklist4810[[#This Row],[SGUID]],PIs[SGUID],0),14))</f>
        <v>1.2</v>
      </c>
      <c r="K11"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If the right to freedom of association and collective bargaining is absent, restricted, or denied under local law, the producer allows alternative forms of independent worker representation and negotiation that is free of employer control.</v>
      </c>
      <c r="L11" s="27" t="str">
        <f>IF(Checklist4810[[#This Row],[SGUID]]="",IF(Checklist4810[[#This Row],[SSGUID]]="",INDEX(PIs[[Column1]:[SS]],MATCH(Checklist4810[[#This Row],[PIGUID]],PIs[GUID],0),6),""),"")</f>
        <v>This requirement shall include subcontracted labor while at the farm.</v>
      </c>
      <c r="M11" s="27" t="str">
        <f>IF(Checklist4810[[#This Row],[SSGUID]]="",IF(Checklist4810[[#This Row],[PIGUID]]="","",INDEX(PIs[[Column1]:[SS]],MATCH(Checklist4810[[#This Row],[PIGUID]],PIs[GUID],0),8)),"")</f>
        <v>Minor Must</v>
      </c>
      <c r="N11" s="27"/>
      <c r="O11" s="27"/>
      <c r="P11" s="27" t="str">
        <f>IF(Checklist4810[[#This Row],[ifna]]="NA","",IF(Checklist4810[[#This Row],[RelatedPQ]]=0,"",IF(Checklist4810[[#This Row],[RelatedPQ]]="","",IF((INDEX(#REF!,MATCH(Checklist4810[[#This Row],[PIGUID&amp;NO]],#REF!,0),1))=Checklist4810[[#This Row],[PIGUID]],"Not applicable",""))))</f>
        <v/>
      </c>
      <c r="Q11" s="27" t="str">
        <f>IF(Checklist4810[[#This Row],[N/A]]="Not Applicable",INDEX(#REF!,MATCH(Checklist4810[[#This Row],[RelatedPQ]],#REF!,0),3),"")</f>
        <v/>
      </c>
      <c r="R11" s="28" t="str">
        <f>IF(Checklist4810[[#This Row],[SGUID]]="",IF(Checklist4810[[#This Row],[SSGUID]]="",INDEX(PIs[[PHU]:[justification]],MATCH(Checklist4810[[#This Row],[PIGUID]],PIs[GUID],0),2),""),"")</f>
        <v>-</v>
      </c>
    </row>
    <row r="12" spans="1:18" ht="70">
      <c r="B12" s="32"/>
      <c r="C12" s="33"/>
      <c r="D12" s="19">
        <f>IF(Checklist4810[[#This Row],[SGUID]]="",IF(Checklist4810[[#This Row],[SSGUID]]="",0,1),1)</f>
        <v>0</v>
      </c>
      <c r="E12" s="33" t="s">
        <v>96</v>
      </c>
      <c r="F12" s="29" t="str">
        <f>_xlfn.IFNA(Checklist4810[[#This Row],[RelatedPQ]],"NA")</f>
        <v>NA</v>
      </c>
      <c r="G12" s="27" t="e">
        <f>IF(Checklist4810[[#This Row],[PIGUID]]="","",INDEX(#REF!,MATCH(Checklist4810[[#This Row],[PIGUID&amp;NO]],#REF!,0),2))</f>
        <v>#N/A</v>
      </c>
      <c r="H12" s="29" t="str">
        <f>Checklist4810[[#This Row],[PIGUID]]&amp;"NO"</f>
        <v>7kVX5cvtYPun0ts8TLlcrdNO</v>
      </c>
      <c r="I12" s="29" t="b">
        <f>IF(Checklist4810[[#This Row],[PIGUID]]="","",INDEX(PIs[NA Exempt],MATCH(Checklist4810[[#This Row],[PIGUID]],PIs[GUID],0),1))</f>
        <v>0</v>
      </c>
      <c r="J12" s="27">
        <f>IF(Checklist4810[[#This Row],[SGUID]]="",IF(Checklist4810[[#This Row],[SSGUID]]="",IF(Checklist4810[[#This Row],[PIGUID]]="","",INDEX(PIs[[Column1]:[SS]],MATCH(Checklist4810[[#This Row],[PIGUID]],PIs[GUID],0),2)),INDEX(PIs[[Column1]:[SS]],MATCH(Checklist4810[[#This Row],[SSGUID]],PIs[SSGUID],0),18)),INDEX(PIs[[Column1]:[SS]],MATCH(Checklist4810[[#This Row],[SGUID]],PIs[SGUID],0),14))</f>
        <v>1.3</v>
      </c>
      <c r="K12"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producer does not discriminate or otherwise penalize worker representation, members of trade unions, or other worker organizations because of their membership in or affiliation with legally registered worker organizations.</v>
      </c>
      <c r="L12" s="27" t="str">
        <f>IF(Checklist4810[[#This Row],[SGUID]]="",IF(Checklist4810[[#This Row],[SSGUID]]="",INDEX(PIs[[Column1]:[SS]],MATCH(Checklist4810[[#This Row],[PIGUID]],PIs[GUID],0),6),""),"")</f>
        <v xml:space="preserve">This requirement shall include subcontracted labor while at the farm.
The assessor shall know about the worker organizations available locally. 
</v>
      </c>
      <c r="M12" s="27" t="str">
        <f>IF(Checklist4810[[#This Row],[SSGUID]]="",IF(Checklist4810[[#This Row],[PIGUID]]="","",INDEX(PIs[[Column1]:[SS]],MATCH(Checklist4810[[#This Row],[PIGUID]],PIs[GUID],0),8)),"")</f>
        <v>Major Must</v>
      </c>
      <c r="N12" s="27"/>
      <c r="O12" s="27"/>
      <c r="P12" s="27" t="str">
        <f>IF(Checklist4810[[#This Row],[ifna]]="NA","",IF(Checklist4810[[#This Row],[RelatedPQ]]=0,"",IF(Checklist4810[[#This Row],[RelatedPQ]]="","",IF((INDEX(#REF!,MATCH(Checklist4810[[#This Row],[PIGUID&amp;NO]],#REF!,0),1))=Checklist4810[[#This Row],[PIGUID]],"Not applicable",""))))</f>
        <v/>
      </c>
      <c r="Q12" s="27" t="str">
        <f>IF(Checklist4810[[#This Row],[N/A]]="Not Applicable",INDEX(#REF!,MATCH(Checklist4810[[#This Row],[RelatedPQ]],#REF!,0),3),"")</f>
        <v/>
      </c>
      <c r="R12" s="28" t="str">
        <f>IF(Checklist4810[[#This Row],[SGUID]]="",IF(Checklist4810[[#This Row],[SSGUID]]="",INDEX(PIs[[PHU]:[justification]],MATCH(Checklist4810[[#This Row],[PIGUID]],PIs[GUID],0),2),""),"")</f>
        <v>-</v>
      </c>
    </row>
    <row r="13" spans="1:18" ht="40">
      <c r="B13" s="32"/>
      <c r="C13" s="33"/>
      <c r="D13" s="19">
        <f>IF(Checklist4810[[#This Row],[SGUID]]="",IF(Checklist4810[[#This Row],[SSGUID]]="",0,1),1)</f>
        <v>0</v>
      </c>
      <c r="E13" s="33" t="s">
        <v>90</v>
      </c>
      <c r="F13" s="29" t="str">
        <f>_xlfn.IFNA(Checklist4810[[#This Row],[RelatedPQ]],"NA")</f>
        <v>NA</v>
      </c>
      <c r="G13" s="27" t="e">
        <f>IF(Checklist4810[[#This Row],[PIGUID]]="","",INDEX(#REF!,MATCH(Checklist4810[[#This Row],[PIGUID&amp;NO]],#REF!,0),2))</f>
        <v>#N/A</v>
      </c>
      <c r="H13" s="29" t="str">
        <f>Checklist4810[[#This Row],[PIGUID]]&amp;"NO"</f>
        <v>3dOIqQzX8pCbXnijvWhzusNO</v>
      </c>
      <c r="I13" s="29" t="b">
        <f>IF(Checklist4810[[#This Row],[PIGUID]]="","",INDEX(PIs[NA Exempt],MATCH(Checklist4810[[#This Row],[PIGUID]],PIs[GUID],0),1))</f>
        <v>0</v>
      </c>
      <c r="J13" s="27">
        <f>IF(Checklist4810[[#This Row],[SGUID]]="",IF(Checklist4810[[#This Row],[SSGUID]]="",IF(Checklist4810[[#This Row],[PIGUID]]="","",INDEX(PIs[[Column1]:[SS]],MATCH(Checklist4810[[#This Row],[PIGUID]],PIs[GUID],0),2)),INDEX(PIs[[Column1]:[SS]],MATCH(Checklist4810[[#This Row],[SSGUID]],PIs[SSGUID],0),18)),INDEX(PIs[[Column1]:[SS]],MATCH(Checklist4810[[#This Row],[SGUID]],PIs[SGUID],0),14))</f>
        <v>1.4</v>
      </c>
      <c r="K13"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producer allows any worker representation duly registered and duly recognized by the local law access to the workplace to carry out their representative functions in accordance with applicable national legal requirements.</v>
      </c>
      <c r="L13" s="27" t="str">
        <f>IF(Checklist4810[[#This Row],[SGUID]]="",IF(Checklist4810[[#This Row],[SSGUID]]="",INDEX(PIs[[Column1]:[SS]],MATCH(Checklist4810[[#This Row],[PIGUID]],PIs[GUID],0),6),""),"")</f>
        <v>This requirement shall include subcontracted labor while at the farm.</v>
      </c>
      <c r="M13" s="27" t="str">
        <f>IF(Checklist4810[[#This Row],[SSGUID]]="",IF(Checklist4810[[#This Row],[PIGUID]]="","",INDEX(PIs[[Column1]:[SS]],MATCH(Checklist4810[[#This Row],[PIGUID]],PIs[GUID],0),8)),"")</f>
        <v>Major Must</v>
      </c>
      <c r="N13" s="27"/>
      <c r="O13" s="27"/>
      <c r="P13" s="27" t="str">
        <f>IF(Checklist4810[[#This Row],[ifna]]="NA","",IF(Checklist4810[[#This Row],[RelatedPQ]]=0,"",IF(Checklist4810[[#This Row],[RelatedPQ]]="","",IF((INDEX(#REF!,MATCH(Checklist4810[[#This Row],[PIGUID&amp;NO]],#REF!,0),1))=Checklist4810[[#This Row],[PIGUID]],"Not applicable",""))))</f>
        <v/>
      </c>
      <c r="Q13" s="27" t="str">
        <f>IF(Checklist4810[[#This Row],[N/A]]="Not Applicable",INDEX(#REF!,MATCH(Checklist4810[[#This Row],[RelatedPQ]],#REF!,0),3),"")</f>
        <v/>
      </c>
      <c r="R13" s="28" t="str">
        <f>IF(Checklist4810[[#This Row],[SGUID]]="",IF(Checklist4810[[#This Row],[SSGUID]]="",INDEX(PIs[[PHU]:[justification]],MATCH(Checklist4810[[#This Row],[PIGUID]],PIs[GUID],0),2),""),"")</f>
        <v>-</v>
      </c>
    </row>
    <row r="14" spans="1:18" ht="42">
      <c r="B14" s="32" t="s">
        <v>349</v>
      </c>
      <c r="C14" s="33"/>
      <c r="D14" s="19">
        <f>IF(Checklist4810[[#This Row],[SGUID]]="",IF(Checklist4810[[#This Row],[SSGUID]]="",0,1),1)</f>
        <v>1</v>
      </c>
      <c r="E14" s="33"/>
      <c r="F14" s="29" t="str">
        <f>_xlfn.IFNA(Checklist4810[[#This Row],[RelatedPQ]],"NA")</f>
        <v/>
      </c>
      <c r="G14" s="27" t="str">
        <f>IF(Checklist4810[[#This Row],[PIGUID]]="","",INDEX(#REF!,MATCH(Checklist4810[[#This Row],[PIGUID&amp;NO]],#REF!,0),2))</f>
        <v/>
      </c>
      <c r="H14" s="29" t="str">
        <f>Checklist4810[[#This Row],[PIGUID]]&amp;"NO"</f>
        <v>NO</v>
      </c>
      <c r="I14" s="29" t="str">
        <f>IF(Checklist4810[[#This Row],[PIGUID]]="","",INDEX(PIs[NA Exempt],MATCH(Checklist4810[[#This Row],[PIGUID]],PIs[GUID],0),1))</f>
        <v/>
      </c>
      <c r="J14" s="27" t="str">
        <f>IF(Checklist4810[[#This Row],[SGUID]]="",IF(Checklist4810[[#This Row],[SSGUID]]="",IF(Checklist4810[[#This Row],[PIGUID]]="","",INDEX(PIs[[Column1]:[SS]],MATCH(Checklist4810[[#This Row],[PIGUID]],PIs[GUID],0),2)),INDEX(PIs[[Column1]:[SS]],MATCH(Checklist4810[[#This Row],[SSGUID]],PIs[SSGUID],0),18)),INDEX(PIs[[Column1]:[SS]],MATCH(Checklist4810[[#This Row],[SGUID]],PIs[SGUID],0),14))</f>
        <v>GRASP WORKER REPRESENTATION</v>
      </c>
      <c r="K14"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14" s="27" t="str">
        <f>IF(Checklist4810[[#This Row],[SGUID]]="",IF(Checklist4810[[#This Row],[SSGUID]]="",INDEX(PIs[[Column1]:[SS]],MATCH(Checklist4810[[#This Row],[PIGUID]],PIs[GUID],0),6),""),"")</f>
        <v/>
      </c>
      <c r="M14" s="27" t="str">
        <f>IF(Checklist4810[[#This Row],[SSGUID]]="",IF(Checklist4810[[#This Row],[PIGUID]]="","",INDEX(PIs[[Column1]:[SS]],MATCH(Checklist4810[[#This Row],[PIGUID]],PIs[GUID],0),8)),"")</f>
        <v/>
      </c>
      <c r="N14" s="27"/>
      <c r="O14" s="27"/>
      <c r="P14" s="27" t="str">
        <f>IF(Checklist4810[[#This Row],[ifna]]="NA","",IF(Checklist4810[[#This Row],[RelatedPQ]]=0,"",IF(Checklist4810[[#This Row],[RelatedPQ]]="","",IF((INDEX(#REF!,MATCH(Checklist4810[[#This Row],[PIGUID&amp;NO]],#REF!,0),1))=Checklist4810[[#This Row],[PIGUID]],"Not applicable",""))))</f>
        <v/>
      </c>
      <c r="Q14" s="27" t="str">
        <f>IF(Checklist4810[[#This Row],[N/A]]="Not Applicable",INDEX(#REF!,MATCH(Checklist4810[[#This Row],[RelatedPQ]],#REF!,0),3),"")</f>
        <v/>
      </c>
      <c r="R14" s="28" t="str">
        <f>IF(Checklist4810[[#This Row],[SGUID]]="",IF(Checklist4810[[#This Row],[SSGUID]]="",INDEX(PIs[[PHU]:[justification]],MATCH(Checklist4810[[#This Row],[PIGUID]],PIs[GUID],0),2),""),"")</f>
        <v/>
      </c>
    </row>
    <row r="15" spans="1:18" ht="30">
      <c r="B15" s="32"/>
      <c r="C15" s="33" t="s">
        <v>50</v>
      </c>
      <c r="D15" s="19">
        <f>IF(Checklist4810[[#This Row],[SGUID]]="",IF(Checklist4810[[#This Row],[SSGUID]]="",0,1),1)</f>
        <v>1</v>
      </c>
      <c r="E15" s="33"/>
      <c r="F15" s="29" t="str">
        <f>_xlfn.IFNA(Checklist4810[[#This Row],[RelatedPQ]],"NA")</f>
        <v/>
      </c>
      <c r="G15" s="27" t="str">
        <f>IF(Checklist4810[[#This Row],[PIGUID]]="","",INDEX(#REF!,MATCH(Checklist4810[[#This Row],[PIGUID&amp;NO]],#REF!,0),2))</f>
        <v/>
      </c>
      <c r="H15" s="29" t="str">
        <f>Checklist4810[[#This Row],[PIGUID]]&amp;"NO"</f>
        <v>NO</v>
      </c>
      <c r="I15" s="29" t="str">
        <f>IF(Checklist4810[[#This Row],[PIGUID]]="","",INDEX(PIs[NA Exempt],MATCH(Checklist4810[[#This Row],[PIGUID]],PIs[GUID],0),1))</f>
        <v/>
      </c>
      <c r="J15" s="27"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15"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15" s="27" t="str">
        <f>IF(Checklist4810[[#This Row],[SGUID]]="",IF(Checklist4810[[#This Row],[SSGUID]]="",INDEX(PIs[[Column1]:[SS]],MATCH(Checklist4810[[#This Row],[PIGUID]],PIs[GUID],0),6),""),"")</f>
        <v/>
      </c>
      <c r="M15" s="27" t="str">
        <f>IF(Checklist4810[[#This Row],[SSGUID]]="",IF(Checklist4810[[#This Row],[PIGUID]]="","",INDEX(PIs[[Column1]:[SS]],MATCH(Checklist4810[[#This Row],[PIGUID]],PIs[GUID],0),8)),"")</f>
        <v/>
      </c>
      <c r="N15" s="27"/>
      <c r="O15" s="27"/>
      <c r="P15" s="27" t="str">
        <f>IF(Checklist4810[[#This Row],[ifna]]="NA","",IF(Checklist4810[[#This Row],[RelatedPQ]]=0,"",IF(Checklist4810[[#This Row],[RelatedPQ]]="","",IF((INDEX(#REF!,MATCH(Checklist4810[[#This Row],[PIGUID&amp;NO]],#REF!,0),1))=Checklist4810[[#This Row],[PIGUID]],"Not applicable",""))))</f>
        <v/>
      </c>
      <c r="Q15" s="27" t="str">
        <f>IF(Checklist4810[[#This Row],[N/A]]="Not Applicable",INDEX(#REF!,MATCH(Checklist4810[[#This Row],[RelatedPQ]],#REF!,0),3),"")</f>
        <v/>
      </c>
      <c r="R15" s="28" t="str">
        <f>IF(Checklist4810[[#This Row],[SGUID]]="",IF(Checklist4810[[#This Row],[SSGUID]]="",INDEX(PIs[[PHU]:[justification]],MATCH(Checklist4810[[#This Row],[PIGUID]],PIs[GUID],0),2),""),"")</f>
        <v/>
      </c>
    </row>
    <row r="16" spans="1:18" ht="300">
      <c r="B16" s="32"/>
      <c r="C16" s="33"/>
      <c r="D16" s="19">
        <f>IF(Checklist4810[[#This Row],[SGUID]]="",IF(Checklist4810[[#This Row],[SSGUID]]="",0,1),1)</f>
        <v>0</v>
      </c>
      <c r="E16" s="33" t="s">
        <v>365</v>
      </c>
      <c r="F16" s="29" t="str">
        <f>_xlfn.IFNA(Checklist4810[[#This Row],[RelatedPQ]],"NA")</f>
        <v>NA</v>
      </c>
      <c r="G16" s="27" t="e">
        <f>IF(Checklist4810[[#This Row],[PIGUID]]="","",INDEX(#REF!,MATCH(Checklist4810[[#This Row],[PIGUID&amp;NO]],#REF!,0),2))</f>
        <v>#N/A</v>
      </c>
      <c r="H16" s="29" t="str">
        <f>Checklist4810[[#This Row],[PIGUID]]&amp;"NO"</f>
        <v>6rtaRMxnDqpmX3MNNT0YX4NO</v>
      </c>
      <c r="I16" s="29" t="b">
        <f>IF(Checklist4810[[#This Row],[PIGUID]]="","",INDEX(PIs[NA Exempt],MATCH(Checklist4810[[#This Row],[PIGUID]],PIs[GUID],0),1))</f>
        <v>0</v>
      </c>
      <c r="J16" s="27">
        <f>IF(Checklist4810[[#This Row],[SGUID]]="",IF(Checklist4810[[#This Row],[SSGUID]]="",IF(Checklist4810[[#This Row],[PIGUID]]="","",INDEX(PIs[[Column1]:[SS]],MATCH(Checklist4810[[#This Row],[PIGUID]],PIs[GUID],0),2)),INDEX(PIs[[Column1]:[SS]],MATCH(Checklist4810[[#This Row],[SSGUID]],PIs[SSGUID],0),18)),INDEX(PIs[[Column1]:[SS]],MATCH(Checklist4810[[#This Row],[SGUID]],PIs[SGUID],0),14))</f>
        <v>2.1</v>
      </c>
      <c r="K16"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Current workers have decided on appropriate representation to help assess, communicate, and monitor their interests before the producer.</v>
      </c>
      <c r="L16" s="27" t="str">
        <f>IF(Checklist4810[[#This Row],[SGUID]]="",IF(Checklist4810[[#This Row],[SSGUID]]="",INDEX(PIs[[Column1]:[SS]],MATCH(Checklist4810[[#This Row],[PIGUID]],PIs[GUID],0),6),""),"")</f>
        <v>Possible types of decision: 
1. Using the same form of representation as in the previous production cycle
2. Using the representative(s) of a trade union organization representing workers, works councils, or collective organizations (if legally possible)
3. Using a newly chosen form of representation
4. Deciding not to have collective representation
The representation can be: 
- A person or group of persons
- A representative of a collective labor organization legally active at the farm: A trade union representative, a delegate, work councils, or any other form operating legally.
- Any other form that provides opportunity to the workers to raise their voice (i.e., a documented, regularly repeated meeting organized and led by the workers to discuss issues) 
- A management GRASP liaison: 
a. 	If a producer only operates with subcontracted labor or 
b. 	If workers decide against all of the options above and individually self-represent before management, or
c. 	If workers of producers with five or fewer workers during a production year decide not to have a collective representation, a written declaration shall be provided by the workers, and the producer (or supervisory staff) shall take the role of the GRASP liaison.
The representation is appropriate if
- the decision has taken place in the ongoing year or production period and
- it consists of workers currently hired and present at the farm.</v>
      </c>
      <c r="M16" s="27" t="str">
        <f>IF(Checklist4810[[#This Row],[SSGUID]]="",IF(Checklist4810[[#This Row],[PIGUID]]="","",INDEX(PIs[[Column1]:[SS]],MATCH(Checklist4810[[#This Row],[PIGUID]],PIs[GUID],0),8)),"")</f>
        <v>Major Must</v>
      </c>
      <c r="N16" s="27"/>
      <c r="O16" s="27"/>
      <c r="P16" s="27" t="str">
        <f>IF(Checklist4810[[#This Row],[ifna]]="NA","",IF(Checklist4810[[#This Row],[RelatedPQ]]=0,"",IF(Checklist4810[[#This Row],[RelatedPQ]]="","",IF((INDEX(#REF!,MATCH(Checklist4810[[#This Row],[PIGUID&amp;NO]],#REF!,0),1))=Checklist4810[[#This Row],[PIGUID]],"Not applicable",""))))</f>
        <v/>
      </c>
      <c r="Q16" s="27" t="str">
        <f>IF(Checklist4810[[#This Row],[N/A]]="Not Applicable",INDEX(#REF!,MATCH(Checklist4810[[#This Row],[RelatedPQ]],#REF!,0),3),"")</f>
        <v/>
      </c>
      <c r="R16" s="28" t="str">
        <f>IF(Checklist4810[[#This Row],[SGUID]]="",IF(Checklist4810[[#This Row],[SSGUID]]="",INDEX(PIs[[PHU]:[justification]],MATCH(Checklist4810[[#This Row],[PIGUID]],PIs[GUID],0),2),""),"")</f>
        <v>-</v>
      </c>
    </row>
    <row r="17" spans="2:18" ht="130">
      <c r="B17" s="32"/>
      <c r="C17" s="33"/>
      <c r="D17" s="19">
        <f>IF(Checklist4810[[#This Row],[SGUID]]="",IF(Checklist4810[[#This Row],[SSGUID]]="",0,1),1)</f>
        <v>0</v>
      </c>
      <c r="E17" s="33" t="s">
        <v>360</v>
      </c>
      <c r="F17" s="29" t="str">
        <f>_xlfn.IFNA(Checklist4810[[#This Row],[RelatedPQ]],"NA")</f>
        <v>NA</v>
      </c>
      <c r="G17" s="27" t="e">
        <f>IF(Checklist4810[[#This Row],[PIGUID]]="","",INDEX(#REF!,MATCH(Checklist4810[[#This Row],[PIGUID&amp;NO]],#REF!,0),2))</f>
        <v>#N/A</v>
      </c>
      <c r="H17" s="29" t="str">
        <f>Checklist4810[[#This Row],[PIGUID]]&amp;"NO"</f>
        <v>3vKz1XeHl2F8VNaaUrDMUlNO</v>
      </c>
      <c r="I17" s="29" t="b">
        <f>IF(Checklist4810[[#This Row],[PIGUID]]="","",INDEX(PIs[NA Exempt],MATCH(Checklist4810[[#This Row],[PIGUID]],PIs[GUID],0),1))</f>
        <v>0</v>
      </c>
      <c r="J17" s="27">
        <f>IF(Checklist4810[[#This Row],[SGUID]]="",IF(Checklist4810[[#This Row],[SSGUID]]="",IF(Checklist4810[[#This Row],[PIGUID]]="","",INDEX(PIs[[Column1]:[SS]],MATCH(Checklist4810[[#This Row],[PIGUID]],PIs[GUID],0),2)),INDEX(PIs[[Column1]:[SS]],MATCH(Checklist4810[[#This Row],[SSGUID]],PIs[SSGUID],0),18)),INDEX(PIs[[Column1]:[SS]],MATCH(Checklist4810[[#This Row],[SGUID]],PIs[SGUID],0),14))</f>
        <v>2.2000000000000002</v>
      </c>
      <c r="K17"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After the workers reach a decision on the representation, the composition and type of the worker representation is communicated by management to the current workers. </v>
      </c>
      <c r="L17" s="27" t="str">
        <f>IF(Checklist4810[[#This Row],[SGUID]]="",IF(Checklist4810[[#This Row],[SSGUID]]="",INDEX(PIs[[Column1]:[SS]],MATCH(Checklist4810[[#This Row],[PIGUID]],PIs[GUID],0),6),""),"")</f>
        <v xml:space="preserve">The term ‘communicated’ shall require that information is always available in the predominant language(s) of the workforce and/or pictograms (especially for workers who cannot read), e.g., farm sign boards, handouts given directly to workers/subcontractors (evidence of accessibility of handouts shall be presented).
Information to be communicated shall include names and whereabouts during working hours of the worker representation.
Where applicable, the producer shall communicate the name and contact of the management GRASP liaison.
If a producer operates only with subcontracted labor, a management GRASP liaison shall be designated. </v>
      </c>
      <c r="M17" s="27" t="str">
        <f>IF(Checklist4810[[#This Row],[SSGUID]]="",IF(Checklist4810[[#This Row],[PIGUID]]="","",INDEX(PIs[[Column1]:[SS]],MATCH(Checklist4810[[#This Row],[PIGUID]],PIs[GUID],0),8)),"")</f>
        <v>Major Must</v>
      </c>
      <c r="N17" s="27"/>
      <c r="O17" s="27"/>
      <c r="P17" s="27" t="str">
        <f>IF(Checklist4810[[#This Row],[ifna]]="NA","",IF(Checklist4810[[#This Row],[RelatedPQ]]=0,"",IF(Checklist4810[[#This Row],[RelatedPQ]]="","",IF((INDEX(#REF!,MATCH(Checklist4810[[#This Row],[PIGUID&amp;NO]],#REF!,0),1))=Checklist4810[[#This Row],[PIGUID]],"Not applicable",""))))</f>
        <v/>
      </c>
      <c r="Q17" s="27" t="str">
        <f>IF(Checklist4810[[#This Row],[N/A]]="Not Applicable",INDEX(#REF!,MATCH(Checklist4810[[#This Row],[RelatedPQ]],#REF!,0),3),"")</f>
        <v/>
      </c>
      <c r="R17" s="28" t="str">
        <f>IF(Checklist4810[[#This Row],[SGUID]]="",IF(Checklist4810[[#This Row],[SSGUID]]="",INDEX(PIs[[PHU]:[justification]],MATCH(Checklist4810[[#This Row],[PIGUID]],PIs[GUID],0),2),""),"")</f>
        <v>-</v>
      </c>
    </row>
    <row r="18" spans="2:18" ht="120">
      <c r="B18" s="32"/>
      <c r="C18" s="33"/>
      <c r="D18" s="19">
        <f>IF(Checklist4810[[#This Row],[SGUID]]="",IF(Checklist4810[[#This Row],[SSGUID]]="",0,1),1)</f>
        <v>0</v>
      </c>
      <c r="E18" s="33" t="s">
        <v>355</v>
      </c>
      <c r="F18" s="29" t="str">
        <f>_xlfn.IFNA(Checklist4810[[#This Row],[RelatedPQ]],"NA")</f>
        <v>NA</v>
      </c>
      <c r="G18" s="27" t="e">
        <f>IF(Checklist4810[[#This Row],[PIGUID]]="","",INDEX(#REF!,MATCH(Checklist4810[[#This Row],[PIGUID&amp;NO]],#REF!,0),2))</f>
        <v>#N/A</v>
      </c>
      <c r="H18" s="29" t="str">
        <f>Checklist4810[[#This Row],[PIGUID]]&amp;"NO"</f>
        <v>01v2H3qr0AtPFmXMU5RXewNO</v>
      </c>
      <c r="I18" s="29" t="b">
        <f>IF(Checklist4810[[#This Row],[PIGUID]]="","",INDEX(PIs[NA Exempt],MATCH(Checklist4810[[#This Row],[PIGUID]],PIs[GUID],0),1))</f>
        <v>0</v>
      </c>
      <c r="J18" s="27">
        <f>IF(Checklist4810[[#This Row],[SGUID]]="",IF(Checklist4810[[#This Row],[SSGUID]]="",IF(Checklist4810[[#This Row],[PIGUID]]="","",INDEX(PIs[[Column1]:[SS]],MATCH(Checklist4810[[#This Row],[PIGUID]],PIs[GUID],0),2)),INDEX(PIs[[Column1]:[SS]],MATCH(Checklist4810[[#This Row],[SSGUID]],PIs[SSGUID],0),18)),INDEX(PIs[[Column1]:[SS]],MATCH(Checklist4810[[#This Row],[SGUID]],PIs[SGUID],0),14))</f>
        <v>2.2999999999999998</v>
      </c>
      <c r="K18"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The producer ensures that worker representation is decided during the time with the highest presence of workers at the farm. </v>
      </c>
      <c r="L18" s="27" t="str">
        <f>IF(Checklist4810[[#This Row],[SGUID]]="",IF(Checklist4810[[#This Row],[SSGUID]]="",INDEX(PIs[[Column1]:[SS]],MATCH(Checklist4810[[#This Row],[PIGUID]],PIs[GUID],0),6),""),"")</f>
        <v>The term ‘highest presence’ shall require that the decision process take place during the most recent peak season or harvest period. If most workers are not present at those times, the decision process shall at least take place during the time when the highest number of workers is present during activities registered under GLOBALG.A.P. Integrated Farm Assurance (IFA).
The phrase ‘the producer ensures’ shall cover, e.g., providing guidance, motivating workers, facilitating time and place during working hours, providing information on the role of representation, offering breaks without payment reduction, granting paid working time to participate in the meetings.</v>
      </c>
      <c r="M18" s="27" t="str">
        <f>IF(Checklist4810[[#This Row],[SSGUID]]="",IF(Checklist4810[[#This Row],[PIGUID]]="","",INDEX(PIs[[Column1]:[SS]],MATCH(Checklist4810[[#This Row],[PIGUID]],PIs[GUID],0),8)),"")</f>
        <v>Minor Must</v>
      </c>
      <c r="N18" s="27"/>
      <c r="O18" s="27"/>
      <c r="P18" s="27" t="str">
        <f>IF(Checklist4810[[#This Row],[ifna]]="NA","",IF(Checklist4810[[#This Row],[RelatedPQ]]=0,"",IF(Checklist4810[[#This Row],[RelatedPQ]]="","",IF((INDEX(#REF!,MATCH(Checklist4810[[#This Row],[PIGUID&amp;NO]],#REF!,0),1))=Checklist4810[[#This Row],[PIGUID]],"Not applicable",""))))</f>
        <v/>
      </c>
      <c r="Q18" s="27" t="str">
        <f>IF(Checklist4810[[#This Row],[N/A]]="Not Applicable",INDEX(#REF!,MATCH(Checklist4810[[#This Row],[RelatedPQ]],#REF!,0),3),"")</f>
        <v/>
      </c>
      <c r="R18" s="28" t="str">
        <f>IF(Checklist4810[[#This Row],[SGUID]]="",IF(Checklist4810[[#This Row],[SSGUID]]="",INDEX(PIs[[PHU]:[justification]],MATCH(Checklist4810[[#This Row],[PIGUID]],PIs[GUID],0),2),""),"")</f>
        <v>-</v>
      </c>
    </row>
    <row r="19" spans="2:18" ht="50">
      <c r="B19" s="32"/>
      <c r="C19" s="33"/>
      <c r="D19" s="19">
        <f>IF(Checklist4810[[#This Row],[SGUID]]="",IF(Checklist4810[[#This Row],[SSGUID]]="",0,1),1)</f>
        <v>0</v>
      </c>
      <c r="E19" s="33" t="s">
        <v>350</v>
      </c>
      <c r="F19" s="29" t="str">
        <f>_xlfn.IFNA(Checklist4810[[#This Row],[RelatedPQ]],"NA")</f>
        <v>NA</v>
      </c>
      <c r="G19" s="27" t="e">
        <f>IF(Checklist4810[[#This Row],[PIGUID]]="","",INDEX(#REF!,MATCH(Checklist4810[[#This Row],[PIGUID&amp;NO]],#REF!,0),2))</f>
        <v>#N/A</v>
      </c>
      <c r="H19" s="29" t="str">
        <f>Checklist4810[[#This Row],[PIGUID]]&amp;"NO"</f>
        <v>6p9JXzwRhZyGTbr6ztZQwaNO</v>
      </c>
      <c r="I19" s="29" t="b">
        <f>IF(Checklist4810[[#This Row],[PIGUID]]="","",INDEX(PIs[NA Exempt],MATCH(Checklist4810[[#This Row],[PIGUID]],PIs[GUID],0),1))</f>
        <v>0</v>
      </c>
      <c r="J19" s="27">
        <f>IF(Checklist4810[[#This Row],[SGUID]]="",IF(Checklist4810[[#This Row],[SSGUID]]="",IF(Checklist4810[[#This Row],[PIGUID]]="","",INDEX(PIs[[Column1]:[SS]],MATCH(Checklist4810[[#This Row],[PIGUID]],PIs[GUID],0),2)),INDEX(PIs[[Column1]:[SS]],MATCH(Checklist4810[[#This Row],[SSGUID]],PIs[SSGUID],0),18)),INDEX(PIs[[Column1]:[SS]],MATCH(Checklist4810[[#This Row],[SGUID]],PIs[SGUID],0),14))</f>
        <v>2.4</v>
      </c>
      <c r="K19"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worker representation/management liaison has been instructed on their role, duties, and rights within GRASP.</v>
      </c>
      <c r="L19" s="27" t="str">
        <f>IF(Checklist4810[[#This Row],[SGUID]]="",IF(Checklist4810[[#This Row],[SSGUID]]="",INDEX(PIs[[Column1]:[SS]],MATCH(Checklist4810[[#This Row],[PIGUID]],PIs[GUID],0),6),""),"")</f>
        <v>The main role, duties, and rights shall include providing information on the complaint process to all workers, meeting with workers, sharing information from management, and facilitating contact with the different labor unions accessible to the workers and contact with the local labor authorities.</v>
      </c>
      <c r="M19" s="27" t="str">
        <f>IF(Checklist4810[[#This Row],[SSGUID]]="",IF(Checklist4810[[#This Row],[PIGUID]]="","",INDEX(PIs[[Column1]:[SS]],MATCH(Checklist4810[[#This Row],[PIGUID]],PIs[GUID],0),8)),"")</f>
        <v>Major Must</v>
      </c>
      <c r="N19" s="27"/>
      <c r="O19" s="27"/>
      <c r="P19" s="27" t="str">
        <f>IF(Checklist4810[[#This Row],[ifna]]="NA","",IF(Checklist4810[[#This Row],[RelatedPQ]]=0,"",IF(Checklist4810[[#This Row],[RelatedPQ]]="","",IF((INDEX(#REF!,MATCH(Checklist4810[[#This Row],[PIGUID&amp;NO]],#REF!,0),1))=Checklist4810[[#This Row],[PIGUID]],"Not applicable",""))))</f>
        <v/>
      </c>
      <c r="Q19" s="27" t="str">
        <f>IF(Checklist4810[[#This Row],[N/A]]="Not Applicable",INDEX(#REF!,MATCH(Checklist4810[[#This Row],[RelatedPQ]],#REF!,0),3),"")</f>
        <v/>
      </c>
      <c r="R19" s="28" t="str">
        <f>IF(Checklist4810[[#This Row],[SGUID]]="",IF(Checklist4810[[#This Row],[SSGUID]]="",INDEX(PIs[[PHU]:[justification]],MATCH(Checklist4810[[#This Row],[PIGUID]],PIs[GUID],0),2),""),"")</f>
        <v>-</v>
      </c>
    </row>
    <row r="20" spans="2:18" ht="260">
      <c r="B20" s="32"/>
      <c r="C20" s="33"/>
      <c r="D20" s="19">
        <f>IF(Checklist4810[[#This Row],[SGUID]]="",IF(Checklist4810[[#This Row],[SSGUID]]="",0,1),1)</f>
        <v>0</v>
      </c>
      <c r="E20" s="33" t="s">
        <v>344</v>
      </c>
      <c r="F20" s="29" t="str">
        <f>_xlfn.IFNA(Checklist4810[[#This Row],[RelatedPQ]],"NA")</f>
        <v>NA</v>
      </c>
      <c r="G20" s="27" t="e">
        <f>IF(Checklist4810[[#This Row],[PIGUID]]="","",INDEX(#REF!,MATCH(Checklist4810[[#This Row],[PIGUID&amp;NO]],#REF!,0),2))</f>
        <v>#N/A</v>
      </c>
      <c r="H20" s="29" t="str">
        <f>Checklist4810[[#This Row],[PIGUID]]&amp;"NO"</f>
        <v>504jxiMLX4m1KEs5eytNfXNO</v>
      </c>
      <c r="I20" s="29" t="b">
        <f>IF(Checklist4810[[#This Row],[PIGUID]]="","",INDEX(PIs[NA Exempt],MATCH(Checklist4810[[#This Row],[PIGUID]],PIs[GUID],0),1))</f>
        <v>0</v>
      </c>
      <c r="J20" s="27">
        <f>IF(Checklist4810[[#This Row],[SGUID]]="",IF(Checklist4810[[#This Row],[SSGUID]]="",IF(Checklist4810[[#This Row],[PIGUID]]="","",INDEX(PIs[[Column1]:[SS]],MATCH(Checklist4810[[#This Row],[PIGUID]],PIs[GUID],0),2)),INDEX(PIs[[Column1]:[SS]],MATCH(Checklist4810[[#This Row],[SSGUID]],PIs[SSGUID],0),18)),INDEX(PIs[[Column1]:[SS]],MATCH(Checklist4810[[#This Row],[SGUID]],PIs[SGUID],0),14))</f>
        <v>2.5</v>
      </c>
      <c r="K20"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Workers, their representation, and the producer hold monthly gatherings on issues related to GRASP during the time with the highest presence of workers.</v>
      </c>
      <c r="L20" s="27" t="str">
        <f>IF(Checklist4810[[#This Row],[SGUID]]="",IF(Checklist4810[[#This Row],[SSGUID]]="",INDEX(PIs[[Column1]:[SS]],MATCH(Checklist4810[[#This Row],[PIGUID]],PIs[GUID],0),6),""),"")</f>
        <v>The term “highest presence” of workers shall require that the gatherings take place during the most recent peak season or harvest period. If most workers are not present at those times, the gatherings shall take place at least once during the time when the highest number of workers is present during activities registered under IFA.
If the highest presence of workers occurs during seven weeks or less, compliance with the requirement for monthly meetings can be met with one meeting during the seven weeks.
For a management GRASP liaison, workers shall meet monthly with the management liaison.
Gatherings may take the form of meetings or quick conversations where information is exchanged, provided workers can speak/ask freely. As conditions allow that the gatherings can take place in a single group, smaller groups, or one-to-one sessions.
Discussion of issues related to GRASP shall include at least:
- Information on schedules, wages, changes in labor conditions, and any other working condition of interest to the workers
- Information on the producer’s human rights policy
- The importance of the complaint process and how to use it 
- Important local contacts (e.g., governmental labor office or local labor authorities, local trade unions, ombudspersons, etc.)</v>
      </c>
      <c r="M20" s="27" t="str">
        <f>IF(Checklist4810[[#This Row],[SSGUID]]="",IF(Checklist4810[[#This Row],[PIGUID]]="","",INDEX(PIs[[Column1]:[SS]],MATCH(Checklist4810[[#This Row],[PIGUID]],PIs[GUID],0),8)),"")</f>
        <v>Minor Must</v>
      </c>
      <c r="N20" s="27"/>
      <c r="O20" s="27"/>
      <c r="P20" s="27" t="str">
        <f>IF(Checklist4810[[#This Row],[ifna]]="NA","",IF(Checklist4810[[#This Row],[RelatedPQ]]=0,"",IF(Checklist4810[[#This Row],[RelatedPQ]]="","",IF((INDEX(#REF!,MATCH(Checklist4810[[#This Row],[PIGUID&amp;NO]],#REF!,0),1))=Checklist4810[[#This Row],[PIGUID]],"Not applicable",""))))</f>
        <v/>
      </c>
      <c r="Q20" s="27" t="str">
        <f>IF(Checklist4810[[#This Row],[N/A]]="Not Applicable",INDEX(#REF!,MATCH(Checklist4810[[#This Row],[RelatedPQ]],#REF!,0),3),"")</f>
        <v/>
      </c>
      <c r="R20" s="28" t="str">
        <f>IF(Checklist4810[[#This Row],[SGUID]]="",IF(Checklist4810[[#This Row],[SSGUID]]="",INDEX(PIs[[PHU]:[justification]],MATCH(Checklist4810[[#This Row],[PIGUID]],PIs[GUID],0),2),""),"")</f>
        <v>-</v>
      </c>
    </row>
    <row r="21" spans="2:18" ht="21">
      <c r="B21" s="32" t="s">
        <v>49</v>
      </c>
      <c r="C21" s="33"/>
      <c r="D21" s="19">
        <f>IF(Checklist4810[[#This Row],[SGUID]]="",IF(Checklist4810[[#This Row],[SSGUID]]="",0,1),1)</f>
        <v>1</v>
      </c>
      <c r="E21" s="33"/>
      <c r="F21" s="29" t="str">
        <f>_xlfn.IFNA(Checklist4810[[#This Row],[RelatedPQ]],"NA")</f>
        <v/>
      </c>
      <c r="G21" s="27" t="str">
        <f>IF(Checklist4810[[#This Row],[PIGUID]]="","",INDEX(#REF!,MATCH(Checklist4810[[#This Row],[PIGUID&amp;NO]],#REF!,0),2))</f>
        <v/>
      </c>
      <c r="H21" s="29" t="str">
        <f>Checklist4810[[#This Row],[PIGUID]]&amp;"NO"</f>
        <v>NO</v>
      </c>
      <c r="I21" s="29" t="str">
        <f>IF(Checklist4810[[#This Row],[PIGUID]]="","",INDEX(PIs[NA Exempt],MATCH(Checklist4810[[#This Row],[PIGUID]],PIs[GUID],0),1))</f>
        <v/>
      </c>
      <c r="J21" s="27" t="str">
        <f>IF(Checklist4810[[#This Row],[SGUID]]="",IF(Checklist4810[[#This Row],[SSGUID]]="",IF(Checklist4810[[#This Row],[PIGUID]]="","",INDEX(PIs[[Column1]:[SS]],MATCH(Checklist4810[[#This Row],[PIGUID]],PIs[GUID],0),2)),INDEX(PIs[[Column1]:[SS]],MATCH(Checklist4810[[#This Row],[SSGUID]],PIs[SSGUID],0),18)),INDEX(PIs[[Column1]:[SS]],MATCH(Checklist4810[[#This Row],[SGUID]],PIs[SGUID],0),14))</f>
        <v>COMPLAINT PROCESS</v>
      </c>
      <c r="K21"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21" s="27" t="str">
        <f>IF(Checklist4810[[#This Row],[SGUID]]="",IF(Checklist4810[[#This Row],[SSGUID]]="",INDEX(PIs[[Column1]:[SS]],MATCH(Checklist4810[[#This Row],[PIGUID]],PIs[GUID],0),6),""),"")</f>
        <v/>
      </c>
      <c r="M21" s="27" t="str">
        <f>IF(Checklist4810[[#This Row],[SSGUID]]="",IF(Checklist4810[[#This Row],[PIGUID]]="","",INDEX(PIs[[Column1]:[SS]],MATCH(Checklist4810[[#This Row],[PIGUID]],PIs[GUID],0),8)),"")</f>
        <v/>
      </c>
      <c r="N21" s="27"/>
      <c r="O21" s="27"/>
      <c r="P21" s="27" t="str">
        <f>IF(Checklist4810[[#This Row],[ifna]]="NA","",IF(Checklist4810[[#This Row],[RelatedPQ]]=0,"",IF(Checklist4810[[#This Row],[RelatedPQ]]="","",IF((INDEX(#REF!,MATCH(Checklist4810[[#This Row],[PIGUID&amp;NO]],#REF!,0),1))=Checklist4810[[#This Row],[PIGUID]],"Not applicable",""))))</f>
        <v/>
      </c>
      <c r="Q21" s="27" t="str">
        <f>IF(Checklist4810[[#This Row],[N/A]]="Not Applicable",INDEX(#REF!,MATCH(Checklist4810[[#This Row],[RelatedPQ]],#REF!,0),3),"")</f>
        <v/>
      </c>
      <c r="R21" s="28" t="str">
        <f>IF(Checklist4810[[#This Row],[SGUID]]="",IF(Checklist4810[[#This Row],[SSGUID]]="",INDEX(PIs[[PHU]:[justification]],MATCH(Checklist4810[[#This Row],[PIGUID]],PIs[GUID],0),2),""),"")</f>
        <v/>
      </c>
    </row>
    <row r="22" spans="2:18" ht="30">
      <c r="B22" s="32"/>
      <c r="C22" s="33" t="s">
        <v>50</v>
      </c>
      <c r="D22" s="19">
        <f>IF(Checklist4810[[#This Row],[SGUID]]="",IF(Checklist4810[[#This Row],[SSGUID]]="",0,1),1)</f>
        <v>1</v>
      </c>
      <c r="E22" s="33"/>
      <c r="F22" s="29" t="str">
        <f>_xlfn.IFNA(Checklist4810[[#This Row],[RelatedPQ]],"NA")</f>
        <v/>
      </c>
      <c r="G22" s="27" t="str">
        <f>IF(Checklist4810[[#This Row],[PIGUID]]="","",INDEX(#REF!,MATCH(Checklist4810[[#This Row],[PIGUID&amp;NO]],#REF!,0),2))</f>
        <v/>
      </c>
      <c r="H22" s="29" t="str">
        <f>Checklist4810[[#This Row],[PIGUID]]&amp;"NO"</f>
        <v>NO</v>
      </c>
      <c r="I22" s="29" t="str">
        <f>IF(Checklist4810[[#This Row],[PIGUID]]="","",INDEX(PIs[NA Exempt],MATCH(Checklist4810[[#This Row],[PIGUID]],PIs[GUID],0),1))</f>
        <v/>
      </c>
      <c r="J22" s="27"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22"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22" s="27" t="str">
        <f>IF(Checklist4810[[#This Row],[SGUID]]="",IF(Checklist4810[[#This Row],[SSGUID]]="",INDEX(PIs[[Column1]:[SS]],MATCH(Checklist4810[[#This Row],[PIGUID]],PIs[GUID],0),6),""),"")</f>
        <v/>
      </c>
      <c r="M22" s="27" t="str">
        <f>IF(Checklist4810[[#This Row],[SSGUID]]="",IF(Checklist4810[[#This Row],[PIGUID]]="","",INDEX(PIs[[Column1]:[SS]],MATCH(Checklist4810[[#This Row],[PIGUID]],PIs[GUID],0),8)),"")</f>
        <v/>
      </c>
      <c r="N22" s="27"/>
      <c r="O22" s="27"/>
      <c r="P22" s="27" t="str">
        <f>IF(Checklist4810[[#This Row],[ifna]]="NA","",IF(Checklist4810[[#This Row],[RelatedPQ]]=0,"",IF(Checklist4810[[#This Row],[RelatedPQ]]="","",IF((INDEX(#REF!,MATCH(Checklist4810[[#This Row],[PIGUID&amp;NO]],#REF!,0),1))=Checklist4810[[#This Row],[PIGUID]],"Not applicable",""))))</f>
        <v/>
      </c>
      <c r="Q22" s="27" t="str">
        <f>IF(Checklist4810[[#This Row],[N/A]]="Not Applicable",INDEX(#REF!,MATCH(Checklist4810[[#This Row],[RelatedPQ]],#REF!,0),3),"")</f>
        <v/>
      </c>
      <c r="R22" s="28" t="str">
        <f>IF(Checklist4810[[#This Row],[SGUID]]="",IF(Checklist4810[[#This Row],[SSGUID]]="",INDEX(PIs[[PHU]:[justification]],MATCH(Checklist4810[[#This Row],[PIGUID]],PIs[GUID],0),2),""),"")</f>
        <v/>
      </c>
    </row>
    <row r="23" spans="2:18" ht="70">
      <c r="B23" s="32"/>
      <c r="C23" s="33"/>
      <c r="D23" s="19">
        <f>IF(Checklist4810[[#This Row],[SGUID]]="",IF(Checklist4810[[#This Row],[SSGUID]]="",0,1),1)</f>
        <v>0</v>
      </c>
      <c r="E23" s="33" t="s">
        <v>339</v>
      </c>
      <c r="F23" s="29" t="str">
        <f>_xlfn.IFNA(Checklist4810[[#This Row],[RelatedPQ]],"NA")</f>
        <v>NA</v>
      </c>
      <c r="G23" s="27" t="e">
        <f>IF(Checklist4810[[#This Row],[PIGUID]]="","",INDEX(#REF!,MATCH(Checklist4810[[#This Row],[PIGUID&amp;NO]],#REF!,0),2))</f>
        <v>#N/A</v>
      </c>
      <c r="H23" s="29" t="str">
        <f>Checklist4810[[#This Row],[PIGUID]]&amp;"NO"</f>
        <v>5m0BI5wZuoNOyDPYCiX3XeNO</v>
      </c>
      <c r="I23" s="29" t="b">
        <f>IF(Checklist4810[[#This Row],[PIGUID]]="","",INDEX(PIs[NA Exempt],MATCH(Checklist4810[[#This Row],[PIGUID]],PIs[GUID],0),1))</f>
        <v>0</v>
      </c>
      <c r="J23" s="27">
        <f>IF(Checklist4810[[#This Row],[SGUID]]="",IF(Checklist4810[[#This Row],[SSGUID]]="",IF(Checklist4810[[#This Row],[PIGUID]]="","",INDEX(PIs[[Column1]:[SS]],MATCH(Checklist4810[[#This Row],[PIGUID]],PIs[GUID],0),2)),INDEX(PIs[[Column1]:[SS]],MATCH(Checklist4810[[#This Row],[SSGUID]],PIs[SSGUID],0),18)),INDEX(PIs[[Column1]:[SS]],MATCH(Checklist4810[[#This Row],[SGUID]],PIs[SGUID],0),14))</f>
        <v>3.1</v>
      </c>
      <c r="K23"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A confidential complaint process is available to be used by all workers free of any retaliation or penalty.</v>
      </c>
      <c r="L23" s="27" t="str">
        <f>IF(Checklist4810[[#This Row],[SGUID]]="",IF(Checklist4810[[#This Row],[SSGUID]]="",INDEX(PIs[[Column1]:[SS]],MATCH(Checklist4810[[#This Row],[PIGUID]],PIs[GUID],0),6),""),"")</f>
        <v>The process shall be simple and available to all hired and/or subcontracted labor.
The process shall be available in the predominant language(s) of the workforce and/or pictograms.
The process shall also cover verbal complaints that can be sorted out immediately with a personal conversation/meeting conducted in a language understood by the worker.</v>
      </c>
      <c r="M23" s="27" t="str">
        <f>IF(Checklist4810[[#This Row],[SSGUID]]="",IF(Checklist4810[[#This Row],[PIGUID]]="","",INDEX(PIs[[Column1]:[SS]],MATCH(Checklist4810[[#This Row],[PIGUID]],PIs[GUID],0),8)),"")</f>
        <v>Major Must</v>
      </c>
      <c r="N23" s="27"/>
      <c r="O23" s="27"/>
      <c r="P23" s="27" t="str">
        <f>IF(Checklist4810[[#This Row],[ifna]]="NA","",IF(Checklist4810[[#This Row],[RelatedPQ]]=0,"",IF(Checklist4810[[#This Row],[RelatedPQ]]="","",IF((INDEX(#REF!,MATCH(Checklist4810[[#This Row],[PIGUID&amp;NO]],#REF!,0),1))=Checklist4810[[#This Row],[PIGUID]],"Not applicable",""))))</f>
        <v/>
      </c>
      <c r="Q23" s="27" t="str">
        <f>IF(Checklist4810[[#This Row],[N/A]]="Not Applicable",INDEX(#REF!,MATCH(Checklist4810[[#This Row],[RelatedPQ]],#REF!,0),3),"")</f>
        <v/>
      </c>
      <c r="R23" s="28" t="str">
        <f>IF(Checklist4810[[#This Row],[SGUID]]="",IF(Checklist4810[[#This Row],[SSGUID]]="",INDEX(PIs[[PHU]:[justification]],MATCH(Checklist4810[[#This Row],[PIGUID]],PIs[GUID],0),2),""),"")</f>
        <v>-</v>
      </c>
    </row>
    <row r="24" spans="2:18" ht="260">
      <c r="B24" s="32"/>
      <c r="C24" s="33"/>
      <c r="D24" s="19">
        <f>IF(Checklist4810[[#This Row],[SGUID]]="",IF(Checklist4810[[#This Row],[SSGUID]]="",0,1),1)</f>
        <v>0</v>
      </c>
      <c r="E24" s="33" t="s">
        <v>334</v>
      </c>
      <c r="F24" s="29" t="str">
        <f>_xlfn.IFNA(Checklist4810[[#This Row],[RelatedPQ]],"NA")</f>
        <v>NA</v>
      </c>
      <c r="G24" s="27" t="e">
        <f>IF(Checklist4810[[#This Row],[PIGUID]]="","",INDEX(#REF!,MATCH(Checklist4810[[#This Row],[PIGUID&amp;NO]],#REF!,0),2))</f>
        <v>#N/A</v>
      </c>
      <c r="H24" s="29" t="str">
        <f>Checklist4810[[#This Row],[PIGUID]]&amp;"NO"</f>
        <v>6NzSDV2IsFOtacEOaj13GlNO</v>
      </c>
      <c r="I24" s="29" t="b">
        <f>IF(Checklist4810[[#This Row],[PIGUID]]="","",INDEX(PIs[NA Exempt],MATCH(Checklist4810[[#This Row],[PIGUID]],PIs[GUID],0),1))</f>
        <v>0</v>
      </c>
      <c r="J24" s="27">
        <f>IF(Checklist4810[[#This Row],[SGUID]]="",IF(Checklist4810[[#This Row],[SSGUID]]="",IF(Checklist4810[[#This Row],[PIGUID]]="","",INDEX(PIs[[Column1]:[SS]],MATCH(Checklist4810[[#This Row],[PIGUID]],PIs[GUID],0),2)),INDEX(PIs[[Column1]:[SS]],MATCH(Checklist4810[[#This Row],[SSGUID]],PIs[SSGUID],0),18)),INDEX(PIs[[Column1]:[SS]],MATCH(Checklist4810[[#This Row],[SGUID]],PIs[SGUID],0),14))</f>
        <v>3.2</v>
      </c>
      <c r="K24"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complaint process is implemented and appropriate to the number and type of workers for filing complaints in person, anonymously, or through the worker representation.</v>
      </c>
      <c r="L24" s="27" t="str">
        <f>IF(Checklist4810[[#This Row],[SGUID]]="",IF(Checklist4810[[#This Row],[SSGUID]]="",INDEX(PIs[[Column1]:[SS]],MATCH(Checklist4810[[#This Row],[PIGUID]],PIs[GUID],0),6),""),"")</f>
        <v>The term “implemented” shall require that the process be available in the predominant language(s) of the workforce and/or pictograms (especially for workers who cannot read), e.g., farm sign boards, handouts given directly to workers/subcontractors (evidence of accessibility of handouts shall be presented).
The process shall indicate how and where to file the complaint information, time for resolution, who will answer, and a clear statement that the process will be confidential without prejudice to workers’ right to go to court and that there is no retaliation or penalty for using the process.
Subcontracted labor shall have access to the complaint process. Their complaints can be 1) within the scope of the commercial contract (e.g., conditions or hours of work at the production site are not as indicated) or 2) outside of the scope of the commercial contract (e.g., direct employer does not provide good housing accommodation).
The term “appropriate” shall require that the process provide any worker with possibilities to file and get an answer to the complaint in an appropriate time and in a confidential form. For short-term workers, the process shall provide shorter resolution times. 
Where personal conversations/meetings are an option for immediately resolving complaints, the meeting/conversation shall be conducted in a language understood by the worker and shall be documented.</v>
      </c>
      <c r="M24" s="27" t="str">
        <f>IF(Checklist4810[[#This Row],[SSGUID]]="",IF(Checklist4810[[#This Row],[PIGUID]]="","",INDEX(PIs[[Column1]:[SS]],MATCH(Checklist4810[[#This Row],[PIGUID]],PIs[GUID],0),8)),"")</f>
        <v>Minor Must</v>
      </c>
      <c r="N24" s="27"/>
      <c r="O24" s="27"/>
      <c r="P24" s="27" t="str">
        <f>IF(Checklist4810[[#This Row],[ifna]]="NA","",IF(Checklist4810[[#This Row],[RelatedPQ]]=0,"",IF(Checklist4810[[#This Row],[RelatedPQ]]="","",IF((INDEX(#REF!,MATCH(Checklist4810[[#This Row],[PIGUID&amp;NO]],#REF!,0),1))=Checklist4810[[#This Row],[PIGUID]],"Not applicable",""))))</f>
        <v/>
      </c>
      <c r="Q24" s="27" t="str">
        <f>IF(Checklist4810[[#This Row],[N/A]]="Not Applicable",INDEX(#REF!,MATCH(Checklist4810[[#This Row],[RelatedPQ]],#REF!,0),3),"")</f>
        <v/>
      </c>
      <c r="R24" s="28" t="str">
        <f>IF(Checklist4810[[#This Row],[SGUID]]="",IF(Checklist4810[[#This Row],[SSGUID]]="",INDEX(PIs[[PHU]:[justification]],MATCH(Checklist4810[[#This Row],[PIGUID]],PIs[GUID],0),2),""),"")</f>
        <v>-</v>
      </c>
    </row>
    <row r="25" spans="2:18" ht="190">
      <c r="B25" s="32"/>
      <c r="C25" s="33"/>
      <c r="D25" s="19">
        <f>IF(Checklist4810[[#This Row],[SGUID]]="",IF(Checklist4810[[#This Row],[SSGUID]]="",0,1),1)</f>
        <v>0</v>
      </c>
      <c r="E25" s="33" t="s">
        <v>329</v>
      </c>
      <c r="F25" s="29" t="str">
        <f>_xlfn.IFNA(Checklist4810[[#This Row],[RelatedPQ]],"NA")</f>
        <v>NA</v>
      </c>
      <c r="G25" s="27" t="e">
        <f>IF(Checklist4810[[#This Row],[PIGUID]]="","",INDEX(#REF!,MATCH(Checklist4810[[#This Row],[PIGUID&amp;NO]],#REF!,0),2))</f>
        <v>#N/A</v>
      </c>
      <c r="H25" s="29" t="str">
        <f>Checklist4810[[#This Row],[PIGUID]]&amp;"NO"</f>
        <v>6uSpDnR3yQ5uar8BBVrZrvNO</v>
      </c>
      <c r="I25" s="29" t="b">
        <f>IF(Checklist4810[[#This Row],[PIGUID]]="","",INDEX(PIs[NA Exempt],MATCH(Checklist4810[[#This Row],[PIGUID]],PIs[GUID],0),1))</f>
        <v>0</v>
      </c>
      <c r="J25" s="27">
        <f>IF(Checklist4810[[#This Row],[SGUID]]="",IF(Checklist4810[[#This Row],[SSGUID]]="",IF(Checklist4810[[#This Row],[PIGUID]]="","",INDEX(PIs[[Column1]:[SS]],MATCH(Checklist4810[[#This Row],[PIGUID]],PIs[GUID],0),2)),INDEX(PIs[[Column1]:[SS]],MATCH(Checklist4810[[#This Row],[SSGUID]],PIs[SSGUID],0),18)),INDEX(PIs[[Column1]:[SS]],MATCH(Checklist4810[[#This Row],[SGUID]],PIs[SGUID],0),14))</f>
        <v>3.3</v>
      </c>
      <c r="K25"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worker representation has been instructed on how to use the process on behalf of other workers on the rights included in the producer’s human rights policies.</v>
      </c>
      <c r="L25" s="27" t="str">
        <f>IF(Checklist4810[[#This Row],[SGUID]]="",IF(Checklist4810[[#This Row],[SSGUID]]="",INDEX(PIs[[Column1]:[SS]],MATCH(Checklist4810[[#This Row],[PIGUID]],PIs[GUID],0),6),""),"")</f>
        <v>The term “instructed on” shall require describing to the worker representation how to use the process on behalf of the workers.
The worker representation shall be made aware that the worker must authorize the worker representation to file a complaint on their behalf.
The worker representation shall be made aware of the obligation to keep all the information confidential. 
If applicable, a document of the worker’s consent to have the worker representation act on their behalf shall be filed. When this representation is requested by the worker to protect the anonymity of the complainant, the process shall respect the request and continue without affecting the outcome.
Where workers decide not to have a form of representation, workers shall be allowed to request help from other fellow workers. In these cases, the management GRASP liaison shall provide the information to the worker, person, or organization (independent from the producer) selected to support them in filing the complaint.</v>
      </c>
      <c r="M25" s="27" t="str">
        <f>IF(Checklist4810[[#This Row],[SSGUID]]="",IF(Checklist4810[[#This Row],[PIGUID]]="","",INDEX(PIs[[Column1]:[SS]],MATCH(Checklist4810[[#This Row],[PIGUID]],PIs[GUID],0),8)),"")</f>
        <v>Minor Must</v>
      </c>
      <c r="N25" s="27"/>
      <c r="O25" s="27"/>
      <c r="P25" s="27" t="str">
        <f>IF(Checklist4810[[#This Row],[ifna]]="NA","",IF(Checklist4810[[#This Row],[RelatedPQ]]=0,"",IF(Checklist4810[[#This Row],[RelatedPQ]]="","",IF((INDEX(#REF!,MATCH(Checklist4810[[#This Row],[PIGUID&amp;NO]],#REF!,0),1))=Checklist4810[[#This Row],[PIGUID]],"Not applicable",""))))</f>
        <v/>
      </c>
      <c r="Q25" s="27" t="str">
        <f>IF(Checklist4810[[#This Row],[N/A]]="Not Applicable",INDEX(#REF!,MATCH(Checklist4810[[#This Row],[RelatedPQ]],#REF!,0),3),"")</f>
        <v/>
      </c>
      <c r="R25" s="28" t="str">
        <f>IF(Checklist4810[[#This Row],[SGUID]]="",IF(Checklist4810[[#This Row],[SSGUID]]="",INDEX(PIs[[PHU]:[justification]],MATCH(Checklist4810[[#This Row],[PIGUID]],PIs[GUID],0),2),""),"")</f>
        <v>-</v>
      </c>
    </row>
    <row r="26" spans="2:18" ht="210">
      <c r="B26" s="32"/>
      <c r="C26" s="33"/>
      <c r="D26" s="19">
        <f>IF(Checklist4810[[#This Row],[SGUID]]="",IF(Checklist4810[[#This Row],[SSGUID]]="",0,1),1)</f>
        <v>0</v>
      </c>
      <c r="E26" s="33" t="s">
        <v>85</v>
      </c>
      <c r="F26" s="29" t="str">
        <f>_xlfn.IFNA(Checklist4810[[#This Row],[RelatedPQ]],"NA")</f>
        <v>NA</v>
      </c>
      <c r="G26" s="27" t="e">
        <f>IF(Checklist4810[[#This Row],[PIGUID]]="","",INDEX(#REF!,MATCH(Checklist4810[[#This Row],[PIGUID&amp;NO]],#REF!,0),2))</f>
        <v>#N/A</v>
      </c>
      <c r="H26" s="29" t="str">
        <f>Checklist4810[[#This Row],[PIGUID]]&amp;"NO"</f>
        <v>15rmagqDILiL9OehElaZcFNO</v>
      </c>
      <c r="I26" s="29" t="b">
        <f>IF(Checklist4810[[#This Row],[PIGUID]]="","",INDEX(PIs[NA Exempt],MATCH(Checklist4810[[#This Row],[PIGUID]],PIs[GUID],0),1))</f>
        <v>0</v>
      </c>
      <c r="J26" s="27">
        <f>IF(Checklist4810[[#This Row],[SGUID]]="",IF(Checklist4810[[#This Row],[SSGUID]]="",IF(Checklist4810[[#This Row],[PIGUID]]="","",INDEX(PIs[[Column1]:[SS]],MATCH(Checklist4810[[#This Row],[PIGUID]],PIs[GUID],0),2)),INDEX(PIs[[Column1]:[SS]],MATCH(Checklist4810[[#This Row],[SSGUID]],PIs[SSGUID],0),18)),INDEX(PIs[[Column1]:[SS]],MATCH(Checklist4810[[#This Row],[SGUID]],PIs[SGUID],0),14))</f>
        <v>3.4</v>
      </c>
      <c r="K26"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Easy-to-understand instructions are provided to all workers about the complaint process.</v>
      </c>
      <c r="L26" s="27" t="str">
        <f>IF(Checklist4810[[#This Row],[SGUID]]="",IF(Checklist4810[[#This Row],[SSGUID]]="",INDEX(PIs[[Column1]:[SS]],MATCH(Checklist4810[[#This Row],[PIGUID]],PIs[GUID],0),6),""),"")</f>
        <v>The term “easy-to-understand” shall require that all communication be available in the predominant language(s) of the workforce. If workers cannot read, the producer shall provide alternatives (e.g., pictograms or the possibility of ad hoc verbal instructions).
The instructions shall be well communicated, e.g., through displays on farm sign boards, handouts given directly to workers/subcontractors (evidence of accessibility of handouts shall be presented), contracts and worker documentation (evidence that workers/subcontractors received a copy of the document shall be presented), and electronic delivery (with proof of receipt by the worker/subcontractor). When instructions are posted, evidence shall show that the producer indicated clearly where to find the instructions.
Any new worker shall be instructed in the complaint process. At minimum, the producer shall inform workers of the process during the first working instructions or during the first meeting with workers.
Subcontracted workers shall receive these instructions and be entitled to file complaints.</v>
      </c>
      <c r="M26" s="27" t="str">
        <f>IF(Checklist4810[[#This Row],[SSGUID]]="",IF(Checklist4810[[#This Row],[PIGUID]]="","",INDEX(PIs[[Column1]:[SS]],MATCH(Checklist4810[[#This Row],[PIGUID]],PIs[GUID],0),8)),"")</f>
        <v>Major Must</v>
      </c>
      <c r="N26" s="27"/>
      <c r="O26" s="27"/>
      <c r="P26" s="27" t="str">
        <f>IF(Checklist4810[[#This Row],[ifna]]="NA","",IF(Checklist4810[[#This Row],[RelatedPQ]]=0,"",IF(Checklist4810[[#This Row],[RelatedPQ]]="","",IF((INDEX(#REF!,MATCH(Checklist4810[[#This Row],[PIGUID&amp;NO]],#REF!,0),1))=Checklist4810[[#This Row],[PIGUID]],"Not applicable",""))))</f>
        <v/>
      </c>
      <c r="Q26" s="27" t="str">
        <f>IF(Checklist4810[[#This Row],[N/A]]="Not Applicable",INDEX(#REF!,MATCH(Checklist4810[[#This Row],[RelatedPQ]],#REF!,0),3),"")</f>
        <v/>
      </c>
      <c r="R26" s="28" t="str">
        <f>IF(Checklist4810[[#This Row],[SGUID]]="",IF(Checklist4810[[#This Row],[SSGUID]]="",INDEX(PIs[[PHU]:[justification]],MATCH(Checklist4810[[#This Row],[PIGUID]],PIs[GUID],0),2),""),"")</f>
        <v>-</v>
      </c>
    </row>
    <row r="27" spans="2:18" ht="409.5">
      <c r="B27" s="32"/>
      <c r="C27" s="33"/>
      <c r="D27" s="19">
        <f>IF(Checklist4810[[#This Row],[SGUID]]="",IF(Checklist4810[[#This Row],[SSGUID]]="",0,1),1)</f>
        <v>0</v>
      </c>
      <c r="E27" s="33" t="s">
        <v>43</v>
      </c>
      <c r="F27" s="29" t="str">
        <f>_xlfn.IFNA(Checklist4810[[#This Row],[RelatedPQ]],"NA")</f>
        <v>NA</v>
      </c>
      <c r="G27" s="27" t="e">
        <f>IF(Checklist4810[[#This Row],[PIGUID]]="","",INDEX(#REF!,MATCH(Checklist4810[[#This Row],[PIGUID&amp;NO]],#REF!,0),2))</f>
        <v>#N/A</v>
      </c>
      <c r="H27" s="29" t="str">
        <f>Checklist4810[[#This Row],[PIGUID]]&amp;"NO"</f>
        <v>6MMc5tDcp0zKsLhBH5DeERNO</v>
      </c>
      <c r="I27" s="29" t="b">
        <f>IF(Checklist4810[[#This Row],[PIGUID]]="","",INDEX(PIs[NA Exempt],MATCH(Checklist4810[[#This Row],[PIGUID]],PIs[GUID],0),1))</f>
        <v>0</v>
      </c>
      <c r="J27" s="27">
        <f>IF(Checklist4810[[#This Row],[SGUID]]="",IF(Checklist4810[[#This Row],[SSGUID]]="",IF(Checklist4810[[#This Row],[PIGUID]]="","",INDEX(PIs[[Column1]:[SS]],MATCH(Checklist4810[[#This Row],[PIGUID]],PIs[GUID],0),2)),INDEX(PIs[[Column1]:[SS]],MATCH(Checklist4810[[#This Row],[SSGUID]],PIs[SSGUID],0),18)),INDEX(PIs[[Column1]:[SS]],MATCH(Checklist4810[[#This Row],[SGUID]],PIs[SGUID],0),14))</f>
        <v>3.5</v>
      </c>
      <c r="K27"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There are one or more well publicized places to file complaints, at least one of which should be independent of the supervisory staff.</v>
      </c>
      <c r="L27" s="27" t="str">
        <f>IF(Checklist4810[[#This Row],[SGUID]]="",IF(Checklist4810[[#This Row],[SSGUID]]="",INDEX(PIs[[Column1]:[SS]],MATCH(Checklist4810[[#This Row],[PIGUID]],PIs[GUID],0),6),""),"")</f>
        <v>The place(s) to file complaints can be a location on the farm, a person/persons appointed to receive the complaints, or the worker representation, that workers can use, talk to, or ask to file a complaint. Any place to file a complaint shall provide an option to file anonymously.
If workers are usually in the field with limited access to the farm buildings, one place to file a complaint shall be a designated person of the crew at the field.
If there is worker representation, it should be notified of any complaint received, without breaking the confidentiality requirements (not sharing details). 
The term “well publicized” shall require that the information about the existence and functioning of the process is publicly available and accessible, including through channels aimed at those who may wish to use it. Also, it must be provided in the predominant language(s) of the workforce and/or pictograms (especially for workers who cannot read), e.g., farm sign boards, handouts given directly to workers/subcontractors (evidence of accessibility of handouts shall be presented). Workers shall be informed about at least one grievance channel independent of supervisory staff. For example, this could be the contact details of a governmental grievance mechanism, of a nongovernmental organization (NGO), or of another third-party organization that is known to support workers in the case of grievances.
The term “supervisory staff” shall refer to any staff member in contact with workers or with supervising duties at the production site (e.g., foreman, manager, crew supervisor, etc.). If the producer does not have such staff, the producer shall have knowledge of the regulations.
The term “independent of supervisory staff” shall indicate a place or a person/persons/organization independent from management (i.e., phone number of an authority, NGO, or third-party organization), so that individuals with a complaint cannot be intimidated as if the company representative were the only sole point of contact. Here, the worker may drop or file and drop complaints.
If there is worker representation, the producer shall inform the representative(s) of any complaints received or dropped, while maintaining the confidentiality of the process. 
Examples: On a site, a place out of sight of management staff at the farm eating/resting place. 
As person(s), the worker representation. The producer can additionally include a community representative or organization as another place to file complaints.</v>
      </c>
      <c r="M27" s="27" t="str">
        <f>IF(Checklist4810[[#This Row],[SSGUID]]="",IF(Checklist4810[[#This Row],[PIGUID]]="","",INDEX(PIs[[Column1]:[SS]],MATCH(Checklist4810[[#This Row],[PIGUID]],PIs[GUID],0),8)),"")</f>
        <v>Major Must</v>
      </c>
      <c r="N27" s="27"/>
      <c r="O27" s="27"/>
      <c r="P27" s="27" t="str">
        <f>IF(Checklist4810[[#This Row],[ifna]]="NA","",IF(Checklist4810[[#This Row],[RelatedPQ]]=0,"",IF(Checklist4810[[#This Row],[RelatedPQ]]="","",IF((INDEX(#REF!,MATCH(Checklist4810[[#This Row],[PIGUID&amp;NO]],#REF!,0),1))=Checklist4810[[#This Row],[PIGUID]],"Not applicable",""))))</f>
        <v/>
      </c>
      <c r="Q27" s="27" t="str">
        <f>IF(Checklist4810[[#This Row],[N/A]]="Not Applicable",INDEX(#REF!,MATCH(Checklist4810[[#This Row],[RelatedPQ]],#REF!,0),3),"")</f>
        <v/>
      </c>
      <c r="R27" s="28" t="str">
        <f>IF(Checklist4810[[#This Row],[SGUID]]="",IF(Checklist4810[[#This Row],[SSGUID]]="",INDEX(PIs[[PHU]:[justification]],MATCH(Checklist4810[[#This Row],[PIGUID]],PIs[GUID],0),2),""),"")</f>
        <v>-</v>
      </c>
    </row>
    <row r="28" spans="2:18" ht="300">
      <c r="B28" s="32"/>
      <c r="C28" s="33"/>
      <c r="D28" s="19">
        <f>IF(Checklist4810[[#This Row],[SGUID]]="",IF(Checklist4810[[#This Row],[SSGUID]]="",0,1),1)</f>
        <v>0</v>
      </c>
      <c r="E28" s="33" t="s">
        <v>324</v>
      </c>
      <c r="F28" s="29" t="str">
        <f>_xlfn.IFNA(Checklist4810[[#This Row],[RelatedPQ]],"NA")</f>
        <v>NA</v>
      </c>
      <c r="G28" s="27" t="e">
        <f>IF(Checklist4810[[#This Row],[PIGUID]]="","",INDEX(#REF!,MATCH(Checklist4810[[#This Row],[PIGUID&amp;NO]],#REF!,0),2))</f>
        <v>#N/A</v>
      </c>
      <c r="H28" s="29" t="str">
        <f>Checklist4810[[#This Row],[PIGUID]]&amp;"NO"</f>
        <v>5zn5rvPKBMqVZFwtGJoNJGNO</v>
      </c>
      <c r="I28" s="29" t="b">
        <f>IF(Checklist4810[[#This Row],[PIGUID]]="","",INDEX(PIs[NA Exempt],MATCH(Checklist4810[[#This Row],[PIGUID]],PIs[GUID],0),1))</f>
        <v>0</v>
      </c>
      <c r="J28" s="27">
        <f>IF(Checklist4810[[#This Row],[SGUID]]="",IF(Checklist4810[[#This Row],[SSGUID]]="",IF(Checklist4810[[#This Row],[PIGUID]]="","",INDEX(PIs[[Column1]:[SS]],MATCH(Checklist4810[[#This Row],[PIGUID]],PIs[GUID],0),2)),INDEX(PIs[[Column1]:[SS]],MATCH(Checklist4810[[#This Row],[SSGUID]],PIs[SSGUID],0),18)),INDEX(PIs[[Column1]:[SS]],MATCH(Checklist4810[[#This Row],[SGUID]],PIs[SGUID],0),14))</f>
        <v>3.6</v>
      </c>
      <c r="K28"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producer shall endeavor to resolve a complaint while the worker is under their employment, in a timely manner and proportionately to the nature of the complaint made.”</v>
      </c>
      <c r="L28" s="27" t="str">
        <f>IF(Checklist4810[[#This Row],[SGUID]]="",IF(Checklist4810[[#This Row],[SSGUID]]="",INDEX(PIs[[Column1]:[SS]],MATCH(Checklist4810[[#This Row],[PIGUID]],PIs[GUID],0),6),""),"")</f>
        <v>The term “resolved” shall indicate a positive or negative answer, or no resolution with explanation of why there was no resolution. This requirement includes the complaints from subcontracted labor within the scope of the commercial contract.
When complaints are anonymous, the answer shall be included as a general notice posted on workers notice boards or places without reference to any worker/subcontracted worker.
For subcontracted labor complaints outside of the commercial contract (sole responsibility of the direct employer), the resolution shall provide the subcontracted worker with information on the legal and official resources for denouncing rights violations (e.g., minimum wage paid by subcontractor and not the producer).
The term “timely manner” shall require complaints to be resolved: For hired labor, in general at most 30 days after filing or before the last day of employment (if this is less than 30 days after filing). For subcontracted workers, 30 days after filing or before the last day of the contract (if this is less than 30 days after filing).
If a complaint cannot be resolved during the time indicated, the reason for late resolution and evidence of resolution notification shall be documented for assessor review. Examples of documentation include proof that the resolution was included with the last paycheck, mailed within 30 days, or that no resolution was possible and the worker was notified of this.
If there is worker representation, the producer shall notify the representative(s) about the complaints and outcomes.</v>
      </c>
      <c r="M28" s="27" t="str">
        <f>IF(Checklist4810[[#This Row],[SSGUID]]="",IF(Checklist4810[[#This Row],[PIGUID]]="","",INDEX(PIs[[Column1]:[SS]],MATCH(Checklist4810[[#This Row],[PIGUID]],PIs[GUID],0),8)),"")</f>
        <v>Minor Must</v>
      </c>
      <c r="N28" s="27"/>
      <c r="O28" s="27"/>
      <c r="P28" s="27" t="str">
        <f>IF(Checklist4810[[#This Row],[ifna]]="NA","",IF(Checklist4810[[#This Row],[RelatedPQ]]=0,"",IF(Checklist4810[[#This Row],[RelatedPQ]]="","",IF((INDEX(#REF!,MATCH(Checklist4810[[#This Row],[PIGUID&amp;NO]],#REF!,0),1))=Checklist4810[[#This Row],[PIGUID]],"Not applicable",""))))</f>
        <v/>
      </c>
      <c r="Q28" s="27" t="str">
        <f>IF(Checklist4810[[#This Row],[N/A]]="Not Applicable",INDEX(#REF!,MATCH(Checklist4810[[#This Row],[RelatedPQ]],#REF!,0),3),"")</f>
        <v/>
      </c>
      <c r="R28" s="28" t="str">
        <f>IF(Checklist4810[[#This Row],[SGUID]]="",IF(Checklist4810[[#This Row],[SSGUID]]="",INDEX(PIs[[PHU]:[justification]],MATCH(Checklist4810[[#This Row],[PIGUID]],PIs[GUID],0),2),""),"")</f>
        <v>-</v>
      </c>
    </row>
    <row r="29" spans="2:18" ht="60">
      <c r="B29" s="30"/>
      <c r="C29" s="31"/>
      <c r="D29" s="19">
        <f>IF(Checklist4810[[#This Row],[SGUID]]="",IF(Checklist4810[[#This Row],[SSGUID]]="",0,1),1)</f>
        <v>0</v>
      </c>
      <c r="E29" s="34" t="s">
        <v>52</v>
      </c>
      <c r="F29" s="29" t="str">
        <f>_xlfn.IFNA(Checklist4810[[#This Row],[RelatedPQ]],"NA")</f>
        <v>NA</v>
      </c>
      <c r="G29" s="27" t="e">
        <f>IF(Checklist4810[[#This Row],[PIGUID]]="","",INDEX(#REF!,MATCH(Checklist4810[[#This Row],[PIGUID&amp;NO]],#REF!,0),2))</f>
        <v>#N/A</v>
      </c>
      <c r="H29" s="29" t="str">
        <f>Checklist4810[[#This Row],[PIGUID]]&amp;"NO"</f>
        <v>72vqg1gXC6oRBqiD9PPtAONO</v>
      </c>
      <c r="I29" s="29" t="b">
        <f>IF(Checklist4810[[#This Row],[PIGUID]]="","",INDEX(PIs[NA Exempt],MATCH(Checklist4810[[#This Row],[PIGUID]],PIs[GUID],0),1))</f>
        <v>0</v>
      </c>
      <c r="J29" s="27">
        <f>IF(Checklist4810[[#This Row],[SGUID]]="",IF(Checklist4810[[#This Row],[SSGUID]]="",IF(Checklist4810[[#This Row],[PIGUID]]="","",INDEX(PIs[[Column1]:[SS]],MATCH(Checklist4810[[#This Row],[PIGUID]],PIs[GUID],0),2)),INDEX(PIs[[Column1]:[SS]],MATCH(Checklist4810[[#This Row],[SSGUID]],PIs[SSGUID],0),18)),INDEX(PIs[[Column1]:[SS]],MATCH(Checklist4810[[#This Row],[SGUID]],PIs[SGUID],0),14))</f>
        <v>3.7</v>
      </c>
      <c r="K29"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A summary record of any complaint over the past 24 months is kept to show that they have been received and addressed.</v>
      </c>
      <c r="L29" s="27" t="str">
        <f>IF(Checklist4810[[#This Row],[SGUID]]="",IF(Checklist4810[[#This Row],[SSGUID]]="",INDEX(PIs[[Column1]:[SS]],MATCH(Checklist4810[[#This Row],[PIGUID]],PIs[GUID],0),6),""),"")</f>
        <v>The record shall include a summary report indicating which complaints were resolved, time of resolution, worker notification of the status, and final decision.
If there are verbally filed complaints that have been resolved right away, the report shall indicate at least the issue or topic and the person resolving the complaint.</v>
      </c>
      <c r="M29" s="27" t="str">
        <f>IF(Checklist4810[[#This Row],[SSGUID]]="",IF(Checklist4810[[#This Row],[PIGUID]]="","",INDEX(PIs[[Column1]:[SS]],MATCH(Checklist4810[[#This Row],[PIGUID]],PIs[GUID],0),8)),"")</f>
        <v>Minor Must</v>
      </c>
      <c r="N29" s="27"/>
      <c r="O29" s="27"/>
      <c r="P29" s="27" t="str">
        <f>IF(Checklist4810[[#This Row],[ifna]]="NA","",IF(Checklist4810[[#This Row],[RelatedPQ]]=0,"",IF(Checklist4810[[#This Row],[RelatedPQ]]="","",IF((INDEX(#REF!,MATCH(Checklist4810[[#This Row],[PIGUID&amp;NO]],#REF!,0),1))=Checklist4810[[#This Row],[PIGUID]],"Not applicable",""))))</f>
        <v/>
      </c>
      <c r="Q29" s="27" t="str">
        <f>IF(Checklist4810[[#This Row],[N/A]]="Not Applicable",INDEX(#REF!,MATCH(Checklist4810[[#This Row],[RelatedPQ]],#REF!,0),3),"")</f>
        <v/>
      </c>
      <c r="R29" s="28" t="str">
        <f>IF(Checklist4810[[#This Row],[SGUID]]="",IF(Checklist4810[[#This Row],[SSGUID]]="",INDEX(PIs[[PHU]:[justification]],MATCH(Checklist4810[[#This Row],[PIGUID]],PIs[GUID],0),2),""),"")</f>
        <v>-</v>
      </c>
    </row>
    <row r="30" spans="2:18" ht="42">
      <c r="B30" s="32" t="s">
        <v>63</v>
      </c>
      <c r="C30" s="33"/>
      <c r="D30" s="19">
        <f>IF(Checklist4810[[#This Row],[SGUID]]="",IF(Checklist4810[[#This Row],[SSGUID]]="",0,1),1)</f>
        <v>1</v>
      </c>
      <c r="E30" s="33"/>
      <c r="F30" s="29" t="str">
        <f>_xlfn.IFNA(Checklist4810[[#This Row],[RelatedPQ]],"NA")</f>
        <v/>
      </c>
      <c r="G30" s="27" t="str">
        <f>IF(Checklist4810[[#This Row],[PIGUID]]="","",INDEX(#REF!,MATCH(Checklist4810[[#This Row],[PIGUID&amp;NO]],#REF!,0),2))</f>
        <v/>
      </c>
      <c r="H30" s="29" t="str">
        <f>Checklist4810[[#This Row],[PIGUID]]&amp;"NO"</f>
        <v>NO</v>
      </c>
      <c r="I30" s="29" t="str">
        <f>IF(Checklist4810[[#This Row],[PIGUID]]="","",INDEX(PIs[NA Exempt],MATCH(Checklist4810[[#This Row],[PIGUID]],PIs[GUID],0),1))</f>
        <v/>
      </c>
      <c r="J30" s="27" t="str">
        <f>IF(Checklist4810[[#This Row],[SGUID]]="",IF(Checklist4810[[#This Row],[SSGUID]]="",IF(Checklist4810[[#This Row],[PIGUID]]="","",INDEX(PIs[[Column1]:[SS]],MATCH(Checklist4810[[#This Row],[PIGUID]],PIs[GUID],0),2)),INDEX(PIs[[Column1]:[SS]],MATCH(Checklist4810[[#This Row],[SSGUID]],PIs[SSGUID],0),18)),INDEX(PIs[[Column1]:[SS]],MATCH(Checklist4810[[#This Row],[SGUID]],PIs[SGUID],0),14))</f>
        <v>PRODUCER’S HUMAN RIGHTS POLICIES</v>
      </c>
      <c r="K30"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30" s="27" t="str">
        <f>IF(Checklist4810[[#This Row],[SGUID]]="",IF(Checklist4810[[#This Row],[SSGUID]]="",INDEX(PIs[[Column1]:[SS]],MATCH(Checklist4810[[#This Row],[PIGUID]],PIs[GUID],0),6),""),"")</f>
        <v/>
      </c>
      <c r="M30" s="27" t="str">
        <f>IF(Checklist4810[[#This Row],[SSGUID]]="",IF(Checklist4810[[#This Row],[PIGUID]]="","",INDEX(PIs[[Column1]:[SS]],MATCH(Checklist4810[[#This Row],[PIGUID]],PIs[GUID],0),8)),"")</f>
        <v/>
      </c>
      <c r="N30" s="27"/>
      <c r="O30" s="27"/>
      <c r="P30" s="27" t="str">
        <f>IF(Checklist4810[[#This Row],[ifna]]="NA","",IF(Checklist4810[[#This Row],[RelatedPQ]]=0,"",IF(Checklist4810[[#This Row],[RelatedPQ]]="","",IF((INDEX(#REF!,MATCH(Checklist4810[[#This Row],[PIGUID&amp;NO]],#REF!,0),1))=Checklist4810[[#This Row],[PIGUID]],"Not applicable",""))))</f>
        <v/>
      </c>
      <c r="Q30" s="27" t="str">
        <f>IF(Checklist4810[[#This Row],[N/A]]="Not Applicable",INDEX(#REF!,MATCH(Checklist4810[[#This Row],[RelatedPQ]],#REF!,0),3),"")</f>
        <v/>
      </c>
      <c r="R30" s="28" t="str">
        <f>IF(Checklist4810[[#This Row],[SGUID]]="",IF(Checklist4810[[#This Row],[SSGUID]]="",INDEX(PIs[[PHU]:[justification]],MATCH(Checklist4810[[#This Row],[PIGUID]],PIs[GUID],0),2),""),"")</f>
        <v/>
      </c>
    </row>
    <row r="31" spans="2:18" ht="30">
      <c r="B31" s="32"/>
      <c r="C31" s="33" t="s">
        <v>50</v>
      </c>
      <c r="D31" s="19">
        <f>IF(Checklist4810[[#This Row],[SGUID]]="",IF(Checklist4810[[#This Row],[SSGUID]]="",0,1),1)</f>
        <v>1</v>
      </c>
      <c r="E31" s="33"/>
      <c r="F31" s="29" t="str">
        <f>_xlfn.IFNA(Checklist4810[[#This Row],[RelatedPQ]],"NA")</f>
        <v/>
      </c>
      <c r="G31" s="27" t="str">
        <f>IF(Checklist4810[[#This Row],[PIGUID]]="","",INDEX(#REF!,MATCH(Checklist4810[[#This Row],[PIGUID&amp;NO]],#REF!,0),2))</f>
        <v/>
      </c>
      <c r="H31" s="29" t="str">
        <f>Checklist4810[[#This Row],[PIGUID]]&amp;"NO"</f>
        <v>NO</v>
      </c>
      <c r="I31" s="29" t="str">
        <f>IF(Checklist4810[[#This Row],[PIGUID]]="","",INDEX(PIs[NA Exempt],MATCH(Checklist4810[[#This Row],[PIGUID]],PIs[GUID],0),1))</f>
        <v/>
      </c>
      <c r="J31" s="27"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31"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31" s="27" t="str">
        <f>IF(Checklist4810[[#This Row],[SGUID]]="",IF(Checklist4810[[#This Row],[SSGUID]]="",INDEX(PIs[[Column1]:[SS]],MATCH(Checklist4810[[#This Row],[PIGUID]],PIs[GUID],0),6),""),"")</f>
        <v/>
      </c>
      <c r="M31" s="27" t="str">
        <f>IF(Checklist4810[[#This Row],[SSGUID]]="",IF(Checklist4810[[#This Row],[PIGUID]]="","",INDEX(PIs[[Column1]:[SS]],MATCH(Checklist4810[[#This Row],[PIGUID]],PIs[GUID],0),8)),"")</f>
        <v/>
      </c>
      <c r="N31" s="27"/>
      <c r="O31" s="27"/>
      <c r="P31" s="27" t="str">
        <f>IF(Checklist4810[[#This Row],[ifna]]="NA","",IF(Checklist4810[[#This Row],[RelatedPQ]]=0,"",IF(Checklist4810[[#This Row],[RelatedPQ]]="","",IF((INDEX(#REF!,MATCH(Checklist4810[[#This Row],[PIGUID&amp;NO]],#REF!,0),1))=Checklist4810[[#This Row],[PIGUID]],"Not applicable",""))))</f>
        <v/>
      </c>
      <c r="Q31" s="27" t="str">
        <f>IF(Checklist4810[[#This Row],[N/A]]="Not Applicable",INDEX(#REF!,MATCH(Checklist4810[[#This Row],[RelatedPQ]],#REF!,0),3),"")</f>
        <v/>
      </c>
      <c r="R31" s="28" t="str">
        <f>IF(Checklist4810[[#This Row],[SGUID]]="",IF(Checklist4810[[#This Row],[SSGUID]]="",INDEX(PIs[[PHU]:[justification]],MATCH(Checklist4810[[#This Row],[PIGUID]],PIs[GUID],0),2),""),"")</f>
        <v/>
      </c>
    </row>
    <row r="32" spans="2:18" ht="409.5">
      <c r="B32" s="32"/>
      <c r="C32" s="33"/>
      <c r="D32" s="19">
        <f>IF(Checklist4810[[#This Row],[SGUID]]="",IF(Checklist4810[[#This Row],[SSGUID]]="",0,1),1)</f>
        <v>0</v>
      </c>
      <c r="E32" s="33" t="s">
        <v>319</v>
      </c>
      <c r="F32" s="29" t="str">
        <f>_xlfn.IFNA(Checklist4810[[#This Row],[RelatedPQ]],"NA")</f>
        <v>NA</v>
      </c>
      <c r="G32" s="27" t="e">
        <f>IF(Checklist4810[[#This Row],[PIGUID]]="","",INDEX(#REF!,MATCH(Checklist4810[[#This Row],[PIGUID&amp;NO]],#REF!,0),2))</f>
        <v>#N/A</v>
      </c>
      <c r="H32" s="29" t="str">
        <f>Checklist4810[[#This Row],[PIGUID]]&amp;"NO"</f>
        <v>5QYYzcS5RynnmhMFO3IxSbNO</v>
      </c>
      <c r="I32" s="29" t="b">
        <f>IF(Checklist4810[[#This Row],[PIGUID]]="","",INDEX(PIs[NA Exempt],MATCH(Checklist4810[[#This Row],[PIGUID]],PIs[GUID],0),1))</f>
        <v>0</v>
      </c>
      <c r="J32" s="27">
        <f>IF(Checklist4810[[#This Row],[SGUID]]="",IF(Checklist4810[[#This Row],[SSGUID]]="",IF(Checklist4810[[#This Row],[PIGUID]]="","",INDEX(PIs[[Column1]:[SS]],MATCH(Checklist4810[[#This Row],[PIGUID]],PIs[GUID],0),2)),INDEX(PIs[[Column1]:[SS]],MATCH(Checklist4810[[#This Row],[SSGUID]],PIs[SSGUID],0),18)),INDEX(PIs[[Column1]:[SS]],MATCH(Checklist4810[[#This Row],[SGUID]],PIs[SGUID],0),14))</f>
        <v>4.0999999999999996</v>
      </c>
      <c r="K32"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The producer has and complies with a policy on the protection of human rights, acknowledging the rights in the ILO Core Labour Conventions and against any form of forced labor, corruption, corporal punishment, harassment or abuse, and discrimination and supporting good labor conditions, social practices, and human rights for all workers. </v>
      </c>
      <c r="L32" s="27" t="str">
        <f>IF(Checklist4810[[#This Row],[SGUID]]="",IF(Checklist4810[[#This Row],[SSGUID]]="",INDEX(PIs[[Column1]:[SS]],MATCH(Checklist4810[[#This Row],[PIGUID]],PIs[GUID],0),6),""),"")</f>
        <v xml:space="preserve">The producer’s human rights policy shall indicate that, at minimum: 
1. The producer follows all local laws and regulations. 
2. The producer respects the workers’ rights included in the ILO Core Labour Conventions. 
3. The producer commits to respecting human rights as indicated in the UN Guiding Principles on Business and Human Rights. 
4. The producer avoids and does not engage in, support, or tolerate discrimination in employment practices. 
5. The producer does not support or tolerate the use of or threats of corporal punishment, mental or physical coercion, bullying, harassment, or abuse of any kind. 
6. The producer checks that no worker is held in debt bondage or forced to work for an employer, labor recruiter, or other entity to pay off debt. 
7. The producer prohibits any involvement in any act of corruption, extortion, embezzlement, as well as in any form of bribery, whether directly or indirectly. 
For family farms without hired workers, “workers” shall refer to core family members working on the farm. 
- The policy’s acknowledgement of the rights included in the ILO Core Labour Conventions shall explicitly include the following conventions and their accompanying recommendations (even if they have not been ratified by the government): 29 and 105 and Recommendation 35 (Forced and Bonded Labor), 87 (Freedom of Association), 98 (Right to Organize and Collective Bargaining), 100 and 111 and Recommendations 90 and 111 (Equal Remuneration for Male and Female Workers for Work of Equal Value; Discrimination in Employment and Occupation), 138 and Recommendation 146 (Minimum Age), 182 and Recommendation 190 (Worst Forms of Child Labor), 81 (Labor Inspection), 122 (Employment Policy). 
- The policy shall demonstrate an understanding that the UN Guiding Principles on Business and Human Rights refer to dignity, fairness, equality, respect, and independence. 
- The policy shall entitle any worker to file complaints on any violation of this declaration using a confidential complaint process without fear of retaliation and have those complaints resolved in a timely manner. 
- After communicating this policy, the producer shall expect full compliance with the same commitments from any agriculture labor subcontractor while being a business partner. 
- The producer shall accept that if a GRASP assessment verification shows any violation of this policy, this shall be considered a non-compliance with this P&amp;C. </v>
      </c>
      <c r="M32" s="27" t="str">
        <f>IF(Checklist4810[[#This Row],[SSGUID]]="",IF(Checklist4810[[#This Row],[PIGUID]]="","",INDEX(PIs[[Column1]:[SS]],MATCH(Checklist4810[[#This Row],[PIGUID]],PIs[GUID],0),8)),"")</f>
        <v>Major Must</v>
      </c>
      <c r="N32" s="27"/>
      <c r="O32" s="27"/>
      <c r="P32" s="27" t="str">
        <f>IF(Checklist4810[[#This Row],[ifna]]="NA","",IF(Checklist4810[[#This Row],[RelatedPQ]]=0,"",IF(Checklist4810[[#This Row],[RelatedPQ]]="","",IF((INDEX(#REF!,MATCH(Checklist4810[[#This Row],[PIGUID&amp;NO]],#REF!,0),1))=Checklist4810[[#This Row],[PIGUID]],"Not applicable",""))))</f>
        <v/>
      </c>
      <c r="Q32" s="27" t="str">
        <f>IF(Checklist4810[[#This Row],[N/A]]="Not Applicable",INDEX(#REF!,MATCH(Checklist4810[[#This Row],[RelatedPQ]],#REF!,0),3),"")</f>
        <v/>
      </c>
      <c r="R32" s="28" t="str">
        <f>IF(Checklist4810[[#This Row],[SGUID]]="",IF(Checklist4810[[#This Row],[SSGUID]]="",INDEX(PIs[[PHU]:[justification]],MATCH(Checklist4810[[#This Row],[PIGUID]],PIs[GUID],0),2),""),"")</f>
        <v>-</v>
      </c>
    </row>
    <row r="33" spans="2:18" ht="90">
      <c r="B33" s="32"/>
      <c r="C33" s="33"/>
      <c r="D33" s="19">
        <f>IF(Checklist4810[[#This Row],[SGUID]]="",IF(Checklist4810[[#This Row],[SSGUID]]="",0,1),1)</f>
        <v>0</v>
      </c>
      <c r="E33" s="33" t="s">
        <v>58</v>
      </c>
      <c r="F33" s="29" t="str">
        <f>_xlfn.IFNA(Checklist4810[[#This Row],[RelatedPQ]],"NA")</f>
        <v>NA</v>
      </c>
      <c r="G33" s="27" t="e">
        <f>IF(Checklist4810[[#This Row],[PIGUID]]="","",INDEX(#REF!,MATCH(Checklist4810[[#This Row],[PIGUID&amp;NO]],#REF!,0),2))</f>
        <v>#N/A</v>
      </c>
      <c r="H33" s="29" t="str">
        <f>Checklist4810[[#This Row],[PIGUID]]&amp;"NO"</f>
        <v>6Do8vAYP3N7Xv7Vfnwf97MNO</v>
      </c>
      <c r="I33" s="29" t="b">
        <f>IF(Checklist4810[[#This Row],[PIGUID]]="","",INDEX(PIs[NA Exempt],MATCH(Checklist4810[[#This Row],[PIGUID]],PIs[GUID],0),1))</f>
        <v>0</v>
      </c>
      <c r="J33" s="27">
        <f>IF(Checklist4810[[#This Row],[SGUID]]="",IF(Checklist4810[[#This Row],[SSGUID]]="",IF(Checklist4810[[#This Row],[PIGUID]]="","",INDEX(PIs[[Column1]:[SS]],MATCH(Checklist4810[[#This Row],[PIGUID]],PIs[GUID],0),2)),INDEX(PIs[[Column1]:[SS]],MATCH(Checklist4810[[#This Row],[SSGUID]],PIs[SSGUID],0),18)),INDEX(PIs[[Column1]:[SS]],MATCH(Checklist4810[[#This Row],[SGUID]],PIs[SGUID],0),14))</f>
        <v>4.2</v>
      </c>
      <c r="K33"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All workers are communicated the contents of the producer’s human rights policy. </v>
      </c>
      <c r="L33" s="27" t="str">
        <f>IF(Checklist4810[[#This Row],[SGUID]]="",IF(Checklist4810[[#This Row],[SSGUID]]="",INDEX(PIs[[Column1]:[SS]],MATCH(Checklist4810[[#This Row],[PIGUID]],PIs[GUID],0),6),""),"")</f>
        <v>The term “communicated” shall require that information is always available in the predominant language(s) of the workforce and/or pictograms (especially for workers who cannot read), e.g., on farm sign boards, handouts given directly to workers/subcontractors (evidence of accessibility of handouts shall be presented).
If contents are displayed, they shall be in a common area available to all workers (e.g., resting, eating, or changing areas, etc.), and have an indication where to file complaints.</v>
      </c>
      <c r="M33" s="27" t="str">
        <f>IF(Checklist4810[[#This Row],[SSGUID]]="",IF(Checklist4810[[#This Row],[PIGUID]]="","",INDEX(PIs[[Column1]:[SS]],MATCH(Checklist4810[[#This Row],[PIGUID]],PIs[GUID],0),8)),"")</f>
        <v>Major Must</v>
      </c>
      <c r="N33" s="27"/>
      <c r="O33" s="27"/>
      <c r="P33" s="27" t="str">
        <f>IF(Checklist4810[[#This Row],[ifna]]="NA","",IF(Checklist4810[[#This Row],[RelatedPQ]]=0,"",IF(Checklist4810[[#This Row],[RelatedPQ]]="","",IF((INDEX(#REF!,MATCH(Checklist4810[[#This Row],[PIGUID&amp;NO]],#REF!,0),1))=Checklist4810[[#This Row],[PIGUID]],"Not applicable",""))))</f>
        <v/>
      </c>
      <c r="Q33" s="27" t="str">
        <f>IF(Checklist4810[[#This Row],[N/A]]="Not Applicable",INDEX(#REF!,MATCH(Checklist4810[[#This Row],[RelatedPQ]],#REF!,0),3),"")</f>
        <v/>
      </c>
      <c r="R33" s="28" t="str">
        <f>IF(Checklist4810[[#This Row],[SGUID]]="",IF(Checklist4810[[#This Row],[SSGUID]]="",INDEX(PIs[[PHU]:[justification]],MATCH(Checklist4810[[#This Row],[PIGUID]],PIs[GUID],0),2),""),"")</f>
        <v>-</v>
      </c>
    </row>
    <row r="34" spans="2:18" ht="140">
      <c r="B34" s="32"/>
      <c r="C34" s="33"/>
      <c r="D34" s="19">
        <f>IF(Checklist4810[[#This Row],[SGUID]]="",IF(Checklist4810[[#This Row],[SSGUID]]="",0,1),1)</f>
        <v>0</v>
      </c>
      <c r="E34" s="33" t="s">
        <v>314</v>
      </c>
      <c r="F34" s="29" t="str">
        <f>_xlfn.IFNA(Checklist4810[[#This Row],[RelatedPQ]],"NA")</f>
        <v>NA</v>
      </c>
      <c r="G34" s="27" t="e">
        <f>IF(Checklist4810[[#This Row],[PIGUID]]="","",INDEX(#REF!,MATCH(Checklist4810[[#This Row],[PIGUID&amp;NO]],#REF!,0),2))</f>
        <v>#N/A</v>
      </c>
      <c r="H34" s="29" t="str">
        <f>Checklist4810[[#This Row],[PIGUID]]&amp;"NO"</f>
        <v>1I2lvoMa3TWCWbPOI8a06kNO</v>
      </c>
      <c r="I34" s="29" t="b">
        <f>IF(Checklist4810[[#This Row],[PIGUID]]="","",INDEX(PIs[NA Exempt],MATCH(Checklist4810[[#This Row],[PIGUID]],PIs[GUID],0),1))</f>
        <v>0</v>
      </c>
      <c r="J34" s="27">
        <f>IF(Checklist4810[[#This Row],[SGUID]]="",IF(Checklist4810[[#This Row],[SSGUID]]="",IF(Checklist4810[[#This Row],[PIGUID]]="","",INDEX(PIs[[Column1]:[SS]],MATCH(Checklist4810[[#This Row],[PIGUID]],PIs[GUID],0),2)),INDEX(PIs[[Column1]:[SS]],MATCH(Checklist4810[[#This Row],[SSGUID]],PIs[SSGUID],0),18)),INDEX(PIs[[Column1]:[SS]],MATCH(Checklist4810[[#This Row],[SGUID]],PIs[SGUID],0),14))</f>
        <v>4.3</v>
      </c>
      <c r="K34"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All supervisory staff is informed about the contents of the human rights policy.</v>
      </c>
      <c r="L34" s="27" t="str">
        <f>IF(Checklist4810[[#This Row],[SGUID]]="",IF(Checklist4810[[#This Row],[SSGUID]]="",INDEX(PIs[[Column1]:[SS]],MATCH(Checklist4810[[#This Row],[PIGUID]],PIs[GUID],0),6),""),"")</f>
        <v xml:space="preserve">The term ‘informed’ shall require that, e.g., all management staff are provided with a copy of the human rights policy, or an explanation of the human rights policy is included in the induction process of any new management staff member.
The term ‘contents’ shall involve, e.g., an explanation of the different rights included and an explanation of the complaint process to denounce any violation to those rights.
The term ‘supervisory staff’ shall refer to any staff member in contact with workers or with supervising duties at the site (i.e., foreman, manager, crew supervisor, etc.). If the producer does not have such staff, the producer shall have knowledge of the GRASP criteria on this topic. 
If a producer operates only with subcontracted labor, a management GRASP liaison shall be informed. </v>
      </c>
      <c r="M34" s="27" t="str">
        <f>IF(Checklist4810[[#This Row],[SSGUID]]="",IF(Checklist4810[[#This Row],[PIGUID]]="","",INDEX(PIs[[Column1]:[SS]],MATCH(Checklist4810[[#This Row],[PIGUID]],PIs[GUID],0),8)),"")</f>
        <v>Minor Must</v>
      </c>
      <c r="N34" s="27"/>
      <c r="O34" s="27"/>
      <c r="P34" s="27" t="str">
        <f>IF(Checklist4810[[#This Row],[ifna]]="NA","",IF(Checklist4810[[#This Row],[RelatedPQ]]=0,"",IF(Checklist4810[[#This Row],[RelatedPQ]]="","",IF((INDEX(#REF!,MATCH(Checklist4810[[#This Row],[PIGUID&amp;NO]],#REF!,0),1))=Checklist4810[[#This Row],[PIGUID]],"Not applicable",""))))</f>
        <v/>
      </c>
      <c r="Q34" s="27" t="str">
        <f>IF(Checklist4810[[#This Row],[N/A]]="Not Applicable",INDEX(#REF!,MATCH(Checklist4810[[#This Row],[RelatedPQ]],#REF!,0),3),"")</f>
        <v/>
      </c>
      <c r="R34" s="28" t="str">
        <f>IF(Checklist4810[[#This Row],[SGUID]]="",IF(Checklist4810[[#This Row],[SSGUID]]="",INDEX(PIs[[PHU]:[justification]],MATCH(Checklist4810[[#This Row],[PIGUID]],PIs[GUID],0),2),""),"")</f>
        <v>-</v>
      </c>
    </row>
    <row r="35" spans="2:18" ht="400">
      <c r="B35" s="32"/>
      <c r="C35" s="33"/>
      <c r="D35" s="19">
        <f>IF(Checklist4810[[#This Row],[SGUID]]="",IF(Checklist4810[[#This Row],[SSGUID]]="",0,1),1)</f>
        <v>0</v>
      </c>
      <c r="E35" s="33" t="s">
        <v>80</v>
      </c>
      <c r="F35" s="29" t="str">
        <f>_xlfn.IFNA(Checklist4810[[#This Row],[RelatedPQ]],"NA")</f>
        <v>NA</v>
      </c>
      <c r="G35" s="27" t="e">
        <f>IF(Checklist4810[[#This Row],[PIGUID]]="","",INDEX(#REF!,MATCH(Checklist4810[[#This Row],[PIGUID&amp;NO]],#REF!,0),2))</f>
        <v>#N/A</v>
      </c>
      <c r="H35" s="29" t="str">
        <f>Checklist4810[[#This Row],[PIGUID]]&amp;"NO"</f>
        <v>18hg0Wx3h9CUGZ5iIEVXGKNO</v>
      </c>
      <c r="I35" s="29" t="b">
        <f>IF(Checklist4810[[#This Row],[PIGUID]]="","",INDEX(PIs[NA Exempt],MATCH(Checklist4810[[#This Row],[PIGUID]],PIs[GUID],0),1))</f>
        <v>0</v>
      </c>
      <c r="J35" s="27">
        <f>IF(Checklist4810[[#This Row],[SGUID]]="",IF(Checklist4810[[#This Row],[SSGUID]]="",IF(Checklist4810[[#This Row],[PIGUID]]="","",INDEX(PIs[[Column1]:[SS]],MATCH(Checklist4810[[#This Row],[PIGUID]],PIs[GUID],0),2)),INDEX(PIs[[Column1]:[SS]],MATCH(Checklist4810[[#This Row],[SSGUID]],PIs[SSGUID],0),18)),INDEX(PIs[[Column1]:[SS]],MATCH(Checklist4810[[#This Row],[SGUID]],PIs[SGUID],0),14))</f>
        <v>4.4000000000000004</v>
      </c>
      <c r="K35"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producer communicates the human rights policy to any labor subcontractor. Other subcontractors and visitors are communicated when visiting the farm.</v>
      </c>
      <c r="L35" s="27" t="str">
        <f>IF(Checklist4810[[#This Row],[SGUID]]="",IF(Checklist4810[[#This Row],[SSGUID]]="",INDEX(PIs[[Column1]:[SS]],MATCH(Checklist4810[[#This Row],[PIGUID]],PIs[GUID],0),6),""),"")</f>
        <v>The term “informed” shall require that, e.g., all management staff are provided with a copy of the producer’s human rights policy, or an explanation of the producer’s human rights policy is included in the induction process of any new management staff member.
The term “contents” shall involve, e.g., an explanation of the different rights included and an explanation of the complaint process to denounce any violation to those rights.
The term “supervisory staff” shall refer to any staff member in contact with workers or with supervising duties at the production site (i.e., foreman, manager, crew supervisor, etc.). If the producer does not have such staff, the producer shall have knowledge of the GRASP criteria on this topic. 
If a producer operates only with subcontracted labor, a management GRASP liaison shall be informed. 
Evidence: Information shall be documented, and cross-checked evidence shall be required (e.g., signature acknowledging receipt of copy, management staff testimony, etc.).
This communication shall occur before contracting with the business partner and shall be documented.
For Option 2, communication can be managed and communicated at quality management system (QMS) level but shall be documented at the producer group member and subcontractor level. 
There shall be documental evidence that the policy was communicated and that it was acknowledged. The assessorsassessor shall inspect this documental evidence (e.g., a signed document acknowledging policies, communication in contracts, etc.). 
For subcontractors present at the producer’sproduction site (or subcontracted workers, if the subcontractor is not present), the producer shall provide a copy of theits human rights policy explaining the possibility of filing complaints through the farm complaint process.
For visitors and other subcontractors visiting the producer´s site, the producer shall communicate its zero-tolerance policy with regards to non-compliances with its human rights policy and local laws while on the farm. Monitoring this is a duty of the producer.</v>
      </c>
      <c r="M35" s="27" t="str">
        <f>IF(Checklist4810[[#This Row],[SSGUID]]="",IF(Checklist4810[[#This Row],[PIGUID]]="","",INDEX(PIs[[Column1]:[SS]],MATCH(Checklist4810[[#This Row],[PIGUID]],PIs[GUID],0),8)),"")</f>
        <v>Major Must</v>
      </c>
      <c r="N35" s="27"/>
      <c r="O35" s="27"/>
      <c r="P35" s="27" t="str">
        <f>IF(Checklist4810[[#This Row],[ifna]]="NA","",IF(Checklist4810[[#This Row],[RelatedPQ]]=0,"",IF(Checklist4810[[#This Row],[RelatedPQ]]="","",IF((INDEX(#REF!,MATCH(Checklist4810[[#This Row],[PIGUID&amp;NO]],#REF!,0),1))=Checklist4810[[#This Row],[PIGUID]],"Not applicable",""))))</f>
        <v/>
      </c>
      <c r="Q35" s="27" t="str">
        <f>IF(Checklist4810[[#This Row],[N/A]]="Not Applicable",INDEX(#REF!,MATCH(Checklist4810[[#This Row],[RelatedPQ]],#REF!,0),3),"")</f>
        <v/>
      </c>
      <c r="R35" s="28" t="str">
        <f>IF(Checklist4810[[#This Row],[SGUID]]="",IF(Checklist4810[[#This Row],[SSGUID]]="",INDEX(PIs[[PHU]:[justification]],MATCH(Checklist4810[[#This Row],[PIGUID]],PIs[GUID],0),2),""),"")</f>
        <v>-</v>
      </c>
    </row>
    <row r="36" spans="2:18" ht="80">
      <c r="B36" s="32"/>
      <c r="C36" s="33"/>
      <c r="D36" s="19">
        <f>IF(Checklist4810[[#This Row],[SGUID]]="",IF(Checklist4810[[#This Row],[SSGUID]]="",0,1),1)</f>
        <v>0</v>
      </c>
      <c r="E36" s="33" t="s">
        <v>309</v>
      </c>
      <c r="F36" s="29" t="str">
        <f>_xlfn.IFNA(Checklist4810[[#This Row],[RelatedPQ]],"NA")</f>
        <v>NA</v>
      </c>
      <c r="G36" s="27" t="e">
        <f>IF(Checklist4810[[#This Row],[PIGUID]]="","",INDEX(#REF!,MATCH(Checklist4810[[#This Row],[PIGUID&amp;NO]],#REF!,0),2))</f>
        <v>#N/A</v>
      </c>
      <c r="H36" s="29" t="str">
        <f>Checklist4810[[#This Row],[PIGUID]]&amp;"NO"</f>
        <v>7geNs0j1gKJkrzJeivUc5BNO</v>
      </c>
      <c r="I36" s="29" t="b">
        <f>IF(Checklist4810[[#This Row],[PIGUID]]="","",INDEX(PIs[NA Exempt],MATCH(Checklist4810[[#This Row],[PIGUID]],PIs[GUID],0),1))</f>
        <v>0</v>
      </c>
      <c r="J36" s="27">
        <f>IF(Checklist4810[[#This Row],[SGUID]]="",IF(Checklist4810[[#This Row],[SSGUID]]="",IF(Checklist4810[[#This Row],[PIGUID]]="","",INDEX(PIs[[Column1]:[SS]],MATCH(Checklist4810[[#This Row],[PIGUID]],PIs[GUID],0),2)),INDEX(PIs[[Column1]:[SS]],MATCH(Checklist4810[[#This Row],[SSGUID]],PIs[SSGUID],0),18)),INDEX(PIs[[Column1]:[SS]],MATCH(Checklist4810[[#This Row],[SGUID]],PIs[SGUID],0),14))</f>
        <v>4.5</v>
      </c>
      <c r="K36"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human rights policy is reviewed every three years, or when there is a change to labor legislation, or a change in GRASP, whichever occurs soonest.</v>
      </c>
      <c r="L36" s="27" t="str">
        <f>IF(Checklist4810[[#This Row],[SGUID]]="",IF(Checklist4810[[#This Row],[SSGUID]]="",INDEX(PIs[[Column1]:[SS]],MATCH(Checklist4810[[#This Row],[PIGUID]],PIs[GUID],0),6),""),"")</f>
        <v>For review every three years, the assessor shall check if changes to the labor legislation regulating the policies in the producer’s human rights policy have occurred.
For revision after a GRASP NIG update, the assessor shall check for changes in the NIG that affect the producer’s human rights policies.
For Option 2 producer groups, the contents shall be reviewed at QMS level every three years, or earlier if necessary.</v>
      </c>
      <c r="M36" s="27" t="str">
        <f>IF(Checklist4810[[#This Row],[SSGUID]]="",IF(Checklist4810[[#This Row],[PIGUID]]="","",INDEX(PIs[[Column1]:[SS]],MATCH(Checklist4810[[#This Row],[PIGUID]],PIs[GUID],0),8)),"")</f>
        <v>Minor Must</v>
      </c>
      <c r="N36" s="27"/>
      <c r="O36" s="27"/>
      <c r="P36" s="27" t="str">
        <f>IF(Checklist4810[[#This Row],[ifna]]="NA","",IF(Checklist4810[[#This Row],[RelatedPQ]]=0,"",IF(Checklist4810[[#This Row],[RelatedPQ]]="","",IF((INDEX(#REF!,MATCH(Checklist4810[[#This Row],[PIGUID&amp;NO]],#REF!,0),1))=Checklist4810[[#This Row],[PIGUID]],"Not applicable",""))))</f>
        <v/>
      </c>
      <c r="Q36" s="27" t="str">
        <f>IF(Checklist4810[[#This Row],[N/A]]="Not Applicable",INDEX(#REF!,MATCH(Checklist4810[[#This Row],[RelatedPQ]],#REF!,0),3),"")</f>
        <v/>
      </c>
      <c r="R36" s="28" t="str">
        <f>IF(Checklist4810[[#This Row],[SGUID]]="",IF(Checklist4810[[#This Row],[SSGUID]]="",INDEX(PIs[[PHU]:[justification]],MATCH(Checklist4810[[#This Row],[PIGUID]],PIs[GUID],0),2),""),"")</f>
        <v>-</v>
      </c>
    </row>
    <row r="37" spans="2:18" ht="42">
      <c r="B37" s="32" t="s">
        <v>303</v>
      </c>
      <c r="C37" s="33"/>
      <c r="D37" s="19">
        <f>IF(Checklist4810[[#This Row],[SGUID]]="",IF(Checklist4810[[#This Row],[SSGUID]]="",0,1),1)</f>
        <v>1</v>
      </c>
      <c r="E37" s="33"/>
      <c r="F37" s="29" t="str">
        <f>_xlfn.IFNA(Checklist4810[[#This Row],[RelatedPQ]],"NA")</f>
        <v/>
      </c>
      <c r="G37" s="27" t="str">
        <f>IF(Checklist4810[[#This Row],[PIGUID]]="","",INDEX(#REF!,MATCH(Checklist4810[[#This Row],[PIGUID&amp;NO]],#REF!,0),2))</f>
        <v/>
      </c>
      <c r="H37" s="29" t="str">
        <f>Checklist4810[[#This Row],[PIGUID]]&amp;"NO"</f>
        <v>NO</v>
      </c>
      <c r="I37" s="29" t="str">
        <f>IF(Checklist4810[[#This Row],[PIGUID]]="","",INDEX(PIs[NA Exempt],MATCH(Checklist4810[[#This Row],[PIGUID]],PIs[GUID],0),1))</f>
        <v/>
      </c>
      <c r="J37" s="27" t="str">
        <f>IF(Checklist4810[[#This Row],[SGUID]]="",IF(Checklist4810[[#This Row],[SSGUID]]="",IF(Checklist4810[[#This Row],[PIGUID]]="","",INDEX(PIs[[Column1]:[SS]],MATCH(Checklist4810[[#This Row],[PIGUID]],PIs[GUID],0),2)),INDEX(PIs[[Column1]:[SS]],MATCH(Checklist4810[[#This Row],[SSGUID]],PIs[SSGUID],0),18)),INDEX(PIs[[Column1]:[SS]],MATCH(Checklist4810[[#This Row],[SGUID]],PIs[SGUID],0),14))</f>
        <v>ACCESS TO LABOR REGULATION INFORMATION</v>
      </c>
      <c r="K37"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37" s="27" t="str">
        <f>IF(Checklist4810[[#This Row],[SGUID]]="",IF(Checklist4810[[#This Row],[SSGUID]]="",INDEX(PIs[[Column1]:[SS]],MATCH(Checklist4810[[#This Row],[PIGUID]],PIs[GUID],0),6),""),"")</f>
        <v/>
      </c>
      <c r="M37" s="27" t="str">
        <f>IF(Checklist4810[[#This Row],[SSGUID]]="",IF(Checklist4810[[#This Row],[PIGUID]]="","",INDEX(PIs[[Column1]:[SS]],MATCH(Checklist4810[[#This Row],[PIGUID]],PIs[GUID],0),8)),"")</f>
        <v/>
      </c>
      <c r="N37" s="27"/>
      <c r="O37" s="27"/>
      <c r="P37" s="27" t="str">
        <f>IF(Checklist4810[[#This Row],[ifna]]="NA","",IF(Checklist4810[[#This Row],[RelatedPQ]]=0,"",IF(Checklist4810[[#This Row],[RelatedPQ]]="","",IF((INDEX(#REF!,MATCH(Checklist4810[[#This Row],[PIGUID&amp;NO]],#REF!,0),1))=Checklist4810[[#This Row],[PIGUID]],"Not applicable",""))))</f>
        <v/>
      </c>
      <c r="Q37" s="27" t="str">
        <f>IF(Checklist4810[[#This Row],[N/A]]="Not Applicable",INDEX(#REF!,MATCH(Checklist4810[[#This Row],[RelatedPQ]],#REF!,0),3),"")</f>
        <v/>
      </c>
      <c r="R37" s="28" t="str">
        <f>IF(Checklist4810[[#This Row],[SGUID]]="",IF(Checklist4810[[#This Row],[SSGUID]]="",INDEX(PIs[[PHU]:[justification]],MATCH(Checklist4810[[#This Row],[PIGUID]],PIs[GUID],0),2),""),"")</f>
        <v/>
      </c>
    </row>
    <row r="38" spans="2:18" ht="30">
      <c r="B38" s="32"/>
      <c r="C38" s="33" t="s">
        <v>50</v>
      </c>
      <c r="D38" s="19">
        <f>IF(Checklist4810[[#This Row],[SGUID]]="",IF(Checklist4810[[#This Row],[SSGUID]]="",0,1),1)</f>
        <v>1</v>
      </c>
      <c r="E38" s="33"/>
      <c r="F38" s="29" t="str">
        <f>_xlfn.IFNA(Checklist4810[[#This Row],[RelatedPQ]],"NA")</f>
        <v/>
      </c>
      <c r="G38" s="27" t="str">
        <f>IF(Checklist4810[[#This Row],[PIGUID]]="","",INDEX(#REF!,MATCH(Checklist4810[[#This Row],[PIGUID&amp;NO]],#REF!,0),2))</f>
        <v/>
      </c>
      <c r="H38" s="29" t="str">
        <f>Checklist4810[[#This Row],[PIGUID]]&amp;"NO"</f>
        <v>NO</v>
      </c>
      <c r="I38" s="29" t="str">
        <f>IF(Checklist4810[[#This Row],[PIGUID]]="","",INDEX(PIs[NA Exempt],MATCH(Checklist4810[[#This Row],[PIGUID]],PIs[GUID],0),1))</f>
        <v/>
      </c>
      <c r="J38" s="27"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38"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38" s="27" t="str">
        <f>IF(Checklist4810[[#This Row],[SGUID]]="",IF(Checklist4810[[#This Row],[SSGUID]]="",INDEX(PIs[[Column1]:[SS]],MATCH(Checklist4810[[#This Row],[PIGUID]],PIs[GUID],0),6),""),"")</f>
        <v/>
      </c>
      <c r="M38" s="27" t="str">
        <f>IF(Checklist4810[[#This Row],[SSGUID]]="",IF(Checklist4810[[#This Row],[PIGUID]]="","",INDEX(PIs[[Column1]:[SS]],MATCH(Checklist4810[[#This Row],[PIGUID]],PIs[GUID],0),8)),"")</f>
        <v/>
      </c>
      <c r="N38" s="27"/>
      <c r="O38" s="27"/>
      <c r="P38" s="27" t="str">
        <f>IF(Checklist4810[[#This Row],[ifna]]="NA","",IF(Checklist4810[[#This Row],[RelatedPQ]]=0,"",IF(Checklist4810[[#This Row],[RelatedPQ]]="","",IF((INDEX(#REF!,MATCH(Checklist4810[[#This Row],[PIGUID&amp;NO]],#REF!,0),1))=Checklist4810[[#This Row],[PIGUID]],"Not applicable",""))))</f>
        <v/>
      </c>
      <c r="Q38" s="27" t="str">
        <f>IF(Checklist4810[[#This Row],[N/A]]="Not Applicable",INDEX(#REF!,MATCH(Checklist4810[[#This Row],[RelatedPQ]],#REF!,0),3),"")</f>
        <v/>
      </c>
      <c r="R38" s="28" t="str">
        <f>IF(Checklist4810[[#This Row],[SGUID]]="",IF(Checklist4810[[#This Row],[SSGUID]]="",INDEX(PIs[[PHU]:[justification]],MATCH(Checklist4810[[#This Row],[PIGUID]],PIs[GUID],0),2),""),"")</f>
        <v/>
      </c>
    </row>
    <row r="39" spans="2:18" ht="130">
      <c r="B39" s="32"/>
      <c r="C39" s="33"/>
      <c r="D39" s="19">
        <f>IF(Checklist4810[[#This Row],[SGUID]]="",IF(Checklist4810[[#This Row],[SSGUID]]="",0,1),1)</f>
        <v>0</v>
      </c>
      <c r="E39" s="33" t="s">
        <v>304</v>
      </c>
      <c r="F39" s="29" t="str">
        <f>_xlfn.IFNA(Checklist4810[[#This Row],[RelatedPQ]],"NA")</f>
        <v>NA</v>
      </c>
      <c r="G39" s="27" t="e">
        <f>IF(Checklist4810[[#This Row],[PIGUID]]="","",INDEX(#REF!,MATCH(Checklist4810[[#This Row],[PIGUID&amp;NO]],#REF!,0),2))</f>
        <v>#N/A</v>
      </c>
      <c r="H39" s="29" t="str">
        <f>Checklist4810[[#This Row],[PIGUID]]&amp;"NO"</f>
        <v>2eqj1B1ZG1aYK9JZ0Yoe4UNO</v>
      </c>
      <c r="I39" s="29" t="b">
        <f>IF(Checklist4810[[#This Row],[PIGUID]]="","",INDEX(PIs[NA Exempt],MATCH(Checklist4810[[#This Row],[PIGUID]],PIs[GUID],0),1))</f>
        <v>0</v>
      </c>
      <c r="J39" s="27">
        <f>IF(Checklist4810[[#This Row],[SGUID]]="",IF(Checklist4810[[#This Row],[SSGUID]]="",IF(Checklist4810[[#This Row],[PIGUID]]="","",INDEX(PIs[[Column1]:[SS]],MATCH(Checklist4810[[#This Row],[PIGUID]],PIs[GUID],0),2)),INDEX(PIs[[Column1]:[SS]],MATCH(Checklist4810[[#This Row],[SSGUID]],PIs[SSGUID],0),18)),INDEX(PIs[[Column1]:[SS]],MATCH(Checklist4810[[#This Row],[SGUID]],PIs[SGUID],0),14))</f>
        <v>5.0999999999999996</v>
      </c>
      <c r="K39"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workers and the worker representation are provided with easy-to-understand and up-to-date information on minimum wage, working hours, breaks, freedom of association, holidays, labor unions, and local labor authorities contacts.</v>
      </c>
      <c r="L39" s="27" t="str">
        <f>IF(Checklist4810[[#This Row],[SGUID]]="",IF(Checklist4810[[#This Row],[SSGUID]]="",INDEX(PIs[[Column1]:[SS]],MATCH(Checklist4810[[#This Row],[PIGUID]],PIs[GUID],0),6),""),"")</f>
        <v>The information shall also be available to all subcontracted labor.
The term ‘easy-to-understand’ shall require that accessibility and instruction to access is provided if needed. E.g., if access is provided electronically, a device such as a computer shall be always connected and available, and workers shall have received instructions on how to operate the device. If written information such as NIGs or pictogram information is displayed, the information shall be available in the predominant language(s) of the workforce.
The term ‘up-to-date’ shall require that information is from the latest valid and applicable regulation on the topics of the criteria.</v>
      </c>
      <c r="M39" s="27" t="str">
        <f>IF(Checklist4810[[#This Row],[SSGUID]]="",IF(Checklist4810[[#This Row],[PIGUID]]="","",INDEX(PIs[[Column1]:[SS]],MATCH(Checklist4810[[#This Row],[PIGUID]],PIs[GUID],0),8)),"")</f>
        <v>Major Must</v>
      </c>
      <c r="N39" s="27"/>
      <c r="O39" s="27"/>
      <c r="P39" s="27" t="str">
        <f>IF(Checklist4810[[#This Row],[ifna]]="NA","",IF(Checklist4810[[#This Row],[RelatedPQ]]=0,"",IF(Checklist4810[[#This Row],[RelatedPQ]]="","",IF((INDEX(#REF!,MATCH(Checklist4810[[#This Row],[PIGUID&amp;NO]],#REF!,0),1))=Checklist4810[[#This Row],[PIGUID]],"Not applicable",""))))</f>
        <v/>
      </c>
      <c r="Q39" s="27" t="str">
        <f>IF(Checklist4810[[#This Row],[N/A]]="Not Applicable",INDEX(#REF!,MATCH(Checklist4810[[#This Row],[RelatedPQ]],#REF!,0),3),"")</f>
        <v/>
      </c>
      <c r="R39" s="28" t="str">
        <f>IF(Checklist4810[[#This Row],[SGUID]]="",IF(Checklist4810[[#This Row],[SSGUID]]="",INDEX(PIs[[PHU]:[justification]],MATCH(Checklist4810[[#This Row],[PIGUID]],PIs[GUID],0),2),""),"")</f>
        <v>-</v>
      </c>
    </row>
    <row r="40" spans="2:18" ht="30">
      <c r="B40" s="32"/>
      <c r="C40" s="33"/>
      <c r="D40" s="19">
        <f>IF(Checklist4810[[#This Row],[SGUID]]="",IF(Checklist4810[[#This Row],[SSGUID]]="",0,1),1)</f>
        <v>0</v>
      </c>
      <c r="E40" s="33" t="s">
        <v>298</v>
      </c>
      <c r="F40" s="29" t="str">
        <f>_xlfn.IFNA(Checklist4810[[#This Row],[RelatedPQ]],"NA")</f>
        <v>NA</v>
      </c>
      <c r="G40" s="27" t="e">
        <f>IF(Checklist4810[[#This Row],[PIGUID]]="","",INDEX(#REF!,MATCH(Checklist4810[[#This Row],[PIGUID&amp;NO]],#REF!,0),2))</f>
        <v>#N/A</v>
      </c>
      <c r="H40" s="29" t="str">
        <f>Checklist4810[[#This Row],[PIGUID]]&amp;"NO"</f>
        <v>79P2YlIaBbTYuLX5kn7gmTNO</v>
      </c>
      <c r="I40" s="29" t="b">
        <f>IF(Checklist4810[[#This Row],[PIGUID]]="","",INDEX(PIs[NA Exempt],MATCH(Checklist4810[[#This Row],[PIGUID]],PIs[GUID],0),1))</f>
        <v>0</v>
      </c>
      <c r="J40" s="27">
        <f>IF(Checklist4810[[#This Row],[SGUID]]="",IF(Checklist4810[[#This Row],[SSGUID]]="",IF(Checklist4810[[#This Row],[PIGUID]]="","",INDEX(PIs[[Column1]:[SS]],MATCH(Checklist4810[[#This Row],[PIGUID]],PIs[GUID],0),2)),INDEX(PIs[[Column1]:[SS]],MATCH(Checklist4810[[#This Row],[SSGUID]],PIs[SSGUID],0),18)),INDEX(PIs[[Column1]:[SS]],MATCH(Checklist4810[[#This Row],[SGUID]],PIs[SGUID],0),14))</f>
        <v>5.2</v>
      </c>
      <c r="K40"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Taking into consideration any differences between national and local legislation and GRASP, the producer always applies the higher level of protection to workers. </v>
      </c>
      <c r="L40" s="27" t="str">
        <f>IF(Checklist4810[[#This Row],[SGUID]]="",IF(Checklist4810[[#This Row],[SSGUID]]="",INDEX(PIs[[Column1]:[SS]],MATCH(Checklist4810[[#This Row],[PIGUID]],PIs[GUID],0),6),""),"")</f>
        <v>The term ‘higher level of protection’ shall refer to the regulation which provides better protection or benefits to the worker.</v>
      </c>
      <c r="M40" s="27" t="str">
        <f>IF(Checklist4810[[#This Row],[SSGUID]]="",IF(Checklist4810[[#This Row],[PIGUID]]="","",INDEX(PIs[[Column1]:[SS]],MATCH(Checklist4810[[#This Row],[PIGUID]],PIs[GUID],0),8)),"")</f>
        <v>Major Must</v>
      </c>
      <c r="N40" s="27"/>
      <c r="O40" s="27"/>
      <c r="P40" s="27" t="str">
        <f>IF(Checklist4810[[#This Row],[ifna]]="NA","",IF(Checklist4810[[#This Row],[RelatedPQ]]=0,"",IF(Checklist4810[[#This Row],[RelatedPQ]]="","",IF((INDEX(#REF!,MATCH(Checklist4810[[#This Row],[PIGUID&amp;NO]],#REF!,0),1))=Checklist4810[[#This Row],[PIGUID]],"Not applicable",""))))</f>
        <v/>
      </c>
      <c r="Q40" s="27" t="str">
        <f>IF(Checklist4810[[#This Row],[N/A]]="Not Applicable",INDEX(#REF!,MATCH(Checklist4810[[#This Row],[RelatedPQ]],#REF!,0),3),"")</f>
        <v/>
      </c>
      <c r="R40" s="28" t="str">
        <f>IF(Checklist4810[[#This Row],[SGUID]]="",IF(Checklist4810[[#This Row],[SSGUID]]="",INDEX(PIs[[PHU]:[justification]],MATCH(Checklist4810[[#This Row],[PIGUID]],PIs[GUID],0),2),""),"")</f>
        <v>-</v>
      </c>
    </row>
    <row r="41" spans="2:18" ht="63">
      <c r="B41" s="32" t="s">
        <v>257</v>
      </c>
      <c r="C41" s="33"/>
      <c r="D41" s="19">
        <f>IF(Checklist4810[[#This Row],[SGUID]]="",IF(Checklist4810[[#This Row],[SSGUID]]="",0,1),1)</f>
        <v>1</v>
      </c>
      <c r="E41" s="33"/>
      <c r="F41" s="29" t="str">
        <f>_xlfn.IFNA(Checklist4810[[#This Row],[RelatedPQ]],"NA")</f>
        <v/>
      </c>
      <c r="G41" s="27" t="str">
        <f>IF(Checklist4810[[#This Row],[PIGUID]]="","",INDEX(#REF!,MATCH(Checklist4810[[#This Row],[PIGUID&amp;NO]],#REF!,0),2))</f>
        <v/>
      </c>
      <c r="H41" s="29" t="str">
        <f>Checklist4810[[#This Row],[PIGUID]]&amp;"NO"</f>
        <v>NO</v>
      </c>
      <c r="I41" s="29" t="str">
        <f>IF(Checklist4810[[#This Row],[PIGUID]]="","",INDEX(PIs[NA Exempt],MATCH(Checklist4810[[#This Row],[PIGUID]],PIs[GUID],0),1))</f>
        <v/>
      </c>
      <c r="J41" s="27" t="str">
        <f>IF(Checklist4810[[#This Row],[SGUID]]="",IF(Checklist4810[[#This Row],[SSGUID]]="",IF(Checklist4810[[#This Row],[PIGUID]]="","",INDEX(PIs[[Column1]:[SS]],MATCH(Checklist4810[[#This Row],[PIGUID]],PIs[GUID],0),2)),INDEX(PIs[[Column1]:[SS]],MATCH(Checklist4810[[#This Row],[SSGUID]],PIs[SSGUID],0),18)),INDEX(PIs[[Column1]:[SS]],MATCH(Checklist4810[[#This Row],[SGUID]],PIs[SGUID],0),14))</f>
        <v>TERMS OF EMPLOYMENT DOCUMENTS AND FORCED LABOR INDICATORS</v>
      </c>
      <c r="K41"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41" s="27" t="str">
        <f>IF(Checklist4810[[#This Row],[SGUID]]="",IF(Checklist4810[[#This Row],[SSGUID]]="",INDEX(PIs[[Column1]:[SS]],MATCH(Checklist4810[[#This Row],[PIGUID]],PIs[GUID],0),6),""),"")</f>
        <v/>
      </c>
      <c r="M41" s="27" t="str">
        <f>IF(Checklist4810[[#This Row],[SSGUID]]="",IF(Checklist4810[[#This Row],[PIGUID]]="","",INDEX(PIs[[Column1]:[SS]],MATCH(Checklist4810[[#This Row],[PIGUID]],PIs[GUID],0),8)),"")</f>
        <v/>
      </c>
      <c r="N41" s="27"/>
      <c r="O41" s="27"/>
      <c r="P41" s="27" t="str">
        <f>IF(Checklist4810[[#This Row],[ifna]]="NA","",IF(Checklist4810[[#This Row],[RelatedPQ]]=0,"",IF(Checklist4810[[#This Row],[RelatedPQ]]="","",IF((INDEX(#REF!,MATCH(Checklist4810[[#This Row],[PIGUID&amp;NO]],#REF!,0),1))=Checklist4810[[#This Row],[PIGUID]],"Not applicable",""))))</f>
        <v/>
      </c>
      <c r="Q41" s="27" t="str">
        <f>IF(Checklist4810[[#This Row],[N/A]]="Not Applicable",INDEX(#REF!,MATCH(Checklist4810[[#This Row],[RelatedPQ]],#REF!,0),3),"")</f>
        <v/>
      </c>
      <c r="R41" s="28" t="str">
        <f>IF(Checklist4810[[#This Row],[SGUID]]="",IF(Checklist4810[[#This Row],[SSGUID]]="",INDEX(PIs[[PHU]:[justification]],MATCH(Checklist4810[[#This Row],[PIGUID]],PIs[GUID],0),2),""),"")</f>
        <v/>
      </c>
    </row>
    <row r="42" spans="2:18" ht="30">
      <c r="B42" s="32"/>
      <c r="C42" s="33" t="s">
        <v>50</v>
      </c>
      <c r="D42" s="19">
        <f>IF(Checklist4810[[#This Row],[SGUID]]="",IF(Checklist4810[[#This Row],[SSGUID]]="",0,1),1)</f>
        <v>1</v>
      </c>
      <c r="E42" s="33"/>
      <c r="F42" s="29" t="str">
        <f>_xlfn.IFNA(Checklist4810[[#This Row],[RelatedPQ]],"NA")</f>
        <v/>
      </c>
      <c r="G42" s="27" t="str">
        <f>IF(Checklist4810[[#This Row],[PIGUID]]="","",INDEX(#REF!,MATCH(Checklist4810[[#This Row],[PIGUID&amp;NO]],#REF!,0),2))</f>
        <v/>
      </c>
      <c r="H42" s="29" t="str">
        <f>Checklist4810[[#This Row],[PIGUID]]&amp;"NO"</f>
        <v>NO</v>
      </c>
      <c r="I42" s="29" t="str">
        <f>IF(Checklist4810[[#This Row],[PIGUID]]="","",INDEX(PIs[NA Exempt],MATCH(Checklist4810[[#This Row],[PIGUID]],PIs[GUID],0),1))</f>
        <v/>
      </c>
      <c r="J42" s="27"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42"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42" s="27" t="str">
        <f>IF(Checklist4810[[#This Row],[SGUID]]="",IF(Checklist4810[[#This Row],[SSGUID]]="",INDEX(PIs[[Column1]:[SS]],MATCH(Checklist4810[[#This Row],[PIGUID]],PIs[GUID],0),6),""),"")</f>
        <v/>
      </c>
      <c r="M42" s="27" t="str">
        <f>IF(Checklist4810[[#This Row],[SSGUID]]="",IF(Checklist4810[[#This Row],[PIGUID]]="","",INDEX(PIs[[Column1]:[SS]],MATCH(Checklist4810[[#This Row],[PIGUID]],PIs[GUID],0),8)),"")</f>
        <v/>
      </c>
      <c r="N42" s="27"/>
      <c r="O42" s="27"/>
      <c r="P42" s="27" t="str">
        <f>IF(Checklist4810[[#This Row],[ifna]]="NA","",IF(Checklist4810[[#This Row],[RelatedPQ]]=0,"",IF(Checklist4810[[#This Row],[RelatedPQ]]="","",IF((INDEX(#REF!,MATCH(Checklist4810[[#This Row],[PIGUID&amp;NO]],#REF!,0),1))=Checklist4810[[#This Row],[PIGUID]],"Not applicable",""))))</f>
        <v/>
      </c>
      <c r="Q42" s="27" t="str">
        <f>IF(Checklist4810[[#This Row],[N/A]]="Not Applicable",INDEX(#REF!,MATCH(Checklist4810[[#This Row],[RelatedPQ]],#REF!,0),3),"")</f>
        <v/>
      </c>
      <c r="R42" s="28" t="str">
        <f>IF(Checklist4810[[#This Row],[SGUID]]="",IF(Checklist4810[[#This Row],[SSGUID]]="",INDEX(PIs[[PHU]:[justification]],MATCH(Checklist4810[[#This Row],[PIGUID]],PIs[GUID],0),2),""),"")</f>
        <v/>
      </c>
    </row>
    <row r="43" spans="2:18" ht="190">
      <c r="B43" s="32"/>
      <c r="C43" s="33"/>
      <c r="D43" s="19">
        <f>IF(Checklist4810[[#This Row],[SGUID]]="",IF(Checklist4810[[#This Row],[SSGUID]]="",0,1),1)</f>
        <v>0</v>
      </c>
      <c r="E43" s="33" t="s">
        <v>293</v>
      </c>
      <c r="F43" s="29" t="str">
        <f>_xlfn.IFNA(Checklist4810[[#This Row],[RelatedPQ]],"NA")</f>
        <v>NA</v>
      </c>
      <c r="G43" s="27" t="e">
        <f>IF(Checklist4810[[#This Row],[PIGUID]]="","",INDEX(#REF!,MATCH(Checklist4810[[#This Row],[PIGUID&amp;NO]],#REF!,0),2))</f>
        <v>#N/A</v>
      </c>
      <c r="H43" s="29" t="str">
        <f>Checklist4810[[#This Row],[PIGUID]]&amp;"NO"</f>
        <v>1UsFNQjqnI4NREyezoXBqDNO</v>
      </c>
      <c r="I43" s="29" t="b">
        <f>IF(Checklist4810[[#This Row],[PIGUID]]="","",INDEX(PIs[NA Exempt],MATCH(Checklist4810[[#This Row],[PIGUID]],PIs[GUID],0),1))</f>
        <v>0</v>
      </c>
      <c r="J43" s="27">
        <f>IF(Checklist4810[[#This Row],[SGUID]]="",IF(Checklist4810[[#This Row],[SSGUID]]="",IF(Checklist4810[[#This Row],[PIGUID]]="","",INDEX(PIs[[Column1]:[SS]],MATCH(Checklist4810[[#This Row],[PIGUID]],PIs[GUID],0),2)),INDEX(PIs[[Column1]:[SS]],MATCH(Checklist4810[[#This Row],[SSGUID]],PIs[SSGUID],0),18)),INDEX(PIs[[Column1]:[SS]],MATCH(Checklist4810[[#This Row],[SGUID]],PIs[SGUID],0),14))</f>
        <v>6.1</v>
      </c>
      <c r="K43"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All workers are legally eligible to work at the production site and on the activities assigned.  </v>
      </c>
      <c r="L43" s="27" t="str">
        <f>IF(Checklist4810[[#This Row],[SGUID]]="",IF(Checklist4810[[#This Row],[SSGUID]]="",INDEX(PIs[[Column1]:[SS]],MATCH(Checklist4810[[#This Row],[PIGUID]],PIs[GUID],0),6),""),"")</f>
        <v xml:space="preserve">For each worker, the producer shall have information on their legal eligibility to work and a verification process or method to assess this eligibility including, e.g., working permits (when required for nonnationals), legal minimum age of employment (for young workers), parental consent for workers at legal minimum age of employment (when required by law), residency permits, working cards, or other documents with relevant information. 
For family farms without hired workers, “workers” shall refer to core family members working on the farm. 
Any ID, permit, or document to verify this condition shall always be returned to the worker immediately. 
For subcontracted agricultural labor, the producer shall have requested a list of workers indicating that each worker’s eligibility was checked by the direct employer (e.g., by permit, by passport, by ID, etc.). </v>
      </c>
      <c r="M43" s="27" t="str">
        <f>IF(Checklist4810[[#This Row],[SSGUID]]="",IF(Checklist4810[[#This Row],[PIGUID]]="","",INDEX(PIs[[Column1]:[SS]],MATCH(Checklist4810[[#This Row],[PIGUID]],PIs[GUID],0),8)),"")</f>
        <v>Major Must</v>
      </c>
      <c r="N43" s="27"/>
      <c r="O43" s="27"/>
      <c r="P43" s="27" t="str">
        <f>IF(Checklist4810[[#This Row],[ifna]]="NA","",IF(Checklist4810[[#This Row],[RelatedPQ]]=0,"",IF(Checklist4810[[#This Row],[RelatedPQ]]="","",IF((INDEX(#REF!,MATCH(Checklist4810[[#This Row],[PIGUID&amp;NO]],#REF!,0),1))=Checklist4810[[#This Row],[PIGUID]],"Not applicable",""))))</f>
        <v/>
      </c>
      <c r="Q43" s="27" t="str">
        <f>IF(Checklist4810[[#This Row],[N/A]]="Not Applicable",INDEX(#REF!,MATCH(Checklist4810[[#This Row],[RelatedPQ]],#REF!,0),3),"")</f>
        <v/>
      </c>
      <c r="R43" s="28" t="str">
        <f>IF(Checklist4810[[#This Row],[SGUID]]="",IF(Checklist4810[[#This Row],[SSGUID]]="",INDEX(PIs[[PHU]:[justification]],MATCH(Checklist4810[[#This Row],[PIGUID]],PIs[GUID],0),2),""),"")</f>
        <v>-</v>
      </c>
    </row>
    <row r="44" spans="2:18" ht="240">
      <c r="B44" s="32"/>
      <c r="C44" s="33"/>
      <c r="D44" s="19">
        <f>IF(Checklist4810[[#This Row],[SGUID]]="",IF(Checklist4810[[#This Row],[SSGUID]]="",0,1),1)</f>
        <v>0</v>
      </c>
      <c r="E44" s="33" t="s">
        <v>288</v>
      </c>
      <c r="F44" s="29" t="str">
        <f>_xlfn.IFNA(Checklist4810[[#This Row],[RelatedPQ]],"NA")</f>
        <v>NA</v>
      </c>
      <c r="G44" s="27" t="e">
        <f>IF(Checklist4810[[#This Row],[PIGUID]]="","",INDEX(#REF!,MATCH(Checklist4810[[#This Row],[PIGUID&amp;NO]],#REF!,0),2))</f>
        <v>#N/A</v>
      </c>
      <c r="H44" s="29" t="str">
        <f>Checklist4810[[#This Row],[PIGUID]]&amp;"NO"</f>
        <v>wBEPtgHvVdAw5AnSADfamNO</v>
      </c>
      <c r="I44" s="29" t="b">
        <f>IF(Checklist4810[[#This Row],[PIGUID]]="","",INDEX(PIs[NA Exempt],MATCH(Checklist4810[[#This Row],[PIGUID]],PIs[GUID],0),1))</f>
        <v>0</v>
      </c>
      <c r="J44" s="27">
        <f>IF(Checklist4810[[#This Row],[SGUID]]="",IF(Checklist4810[[#This Row],[SSGUID]]="",IF(Checklist4810[[#This Row],[PIGUID]]="","",INDEX(PIs[[Column1]:[SS]],MATCH(Checklist4810[[#This Row],[PIGUID]],PIs[GUID],0),2)),INDEX(PIs[[Column1]:[SS]],MATCH(Checklist4810[[#This Row],[SSGUID]],PIs[SSGUID],0),18)),INDEX(PIs[[Column1]:[SS]],MATCH(Checklist4810[[#This Row],[SGUID]],PIs[SGUID],0),14))</f>
        <v>6.2</v>
      </c>
      <c r="K44"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All workers have entered work voluntarily and freely: 
- Without being pressured, forced, or intimidated
- Without being required to pay (directly or indirectly) a fee or related cost for being recruited, or making monetary deposits, financial guarantees, or deposits of personal possessions to be employed
- Understanding and freely agreeing to the employment terms and conditions document</v>
      </c>
      <c r="L44" s="27" t="str">
        <f>IF(Checklist4810[[#This Row],[SGUID]]="",IF(Checklist4810[[#This Row],[SSGUID]]="",INDEX(PIs[[Column1]:[SS]],MATCH(Checklist4810[[#This Row],[PIGUID]],PIs[GUID],0),6),""),"")</f>
        <v xml:space="preserve">Details of the hiring procedure (documental or verbal) at the site shall be provided indicating when the acceptance of work happens and by whom. 
If prison labor is used, there shall be evidence that all labor was performed voluntarily, i.e., each worker shall receive and sign a standardized consent form from the producer indicating that they agree to work. The form shall indicate the wages and conditions of work. The producer shall offer working conditions similar to working outside the prison.
If family members of the worker have been hired, the assessor shall check that the family members (worker’s spouse, children, or any other family members) have been separately and voluntarily contracted.
The term ‘debt bondage’ shall refer to a debt which can never be paid due to the conditions, terms, and circumstances of the debt.
In the case of subcontracted labor, where legislation allows subcontractors to charge fees, these may not lead to situations of forced or compulsory labor (i.e., debt bondage or forced labor), and the producer shall request documental information directly from the direct employer and their subcontracted labor about this P&amp;C. If non-compliance is found, the producer shall document each instance and the corrective steps taken. </v>
      </c>
      <c r="M44" s="27" t="str">
        <f>IF(Checklist4810[[#This Row],[SSGUID]]="",IF(Checklist4810[[#This Row],[PIGUID]]="","",INDEX(PIs[[Column1]:[SS]],MATCH(Checklist4810[[#This Row],[PIGUID]],PIs[GUID],0),8)),"")</f>
        <v>Major Must</v>
      </c>
      <c r="N44" s="27"/>
      <c r="O44" s="27"/>
      <c r="P44" s="27" t="str">
        <f>IF(Checklist4810[[#This Row],[ifna]]="NA","",IF(Checklist4810[[#This Row],[RelatedPQ]]=0,"",IF(Checklist4810[[#This Row],[RelatedPQ]]="","",IF((INDEX(#REF!,MATCH(Checklist4810[[#This Row],[PIGUID&amp;NO]],#REF!,0),1))=Checklist4810[[#This Row],[PIGUID]],"Not applicable",""))))</f>
        <v/>
      </c>
      <c r="Q44" s="27" t="str">
        <f>IF(Checklist4810[[#This Row],[N/A]]="Not Applicable",INDEX(#REF!,MATCH(Checklist4810[[#This Row],[RelatedPQ]],#REF!,0),3),"")</f>
        <v/>
      </c>
      <c r="R44" s="28" t="str">
        <f>IF(Checklist4810[[#This Row],[SGUID]]="",IF(Checklist4810[[#This Row],[SSGUID]]="",INDEX(PIs[[PHU]:[justification]],MATCH(Checklist4810[[#This Row],[PIGUID]],PIs[GUID],0),2),""),"")</f>
        <v>-</v>
      </c>
    </row>
    <row r="45" spans="2:18" ht="130">
      <c r="B45" s="32"/>
      <c r="C45" s="33"/>
      <c r="D45" s="19">
        <f>IF(Checklist4810[[#This Row],[SGUID]]="",IF(Checklist4810[[#This Row],[SSGUID]]="",0,1),1)</f>
        <v>0</v>
      </c>
      <c r="E45" s="33" t="s">
        <v>283</v>
      </c>
      <c r="F45" s="29" t="str">
        <f>_xlfn.IFNA(Checklist4810[[#This Row],[RelatedPQ]],"NA")</f>
        <v>NA</v>
      </c>
      <c r="G45" s="27" t="e">
        <f>IF(Checklist4810[[#This Row],[PIGUID]]="","",INDEX(#REF!,MATCH(Checklist4810[[#This Row],[PIGUID&amp;NO]],#REF!,0),2))</f>
        <v>#N/A</v>
      </c>
      <c r="H45" s="29" t="str">
        <f>Checklist4810[[#This Row],[PIGUID]]&amp;"NO"</f>
        <v>1QXyVfdBIBo1vUMDJvmktoNO</v>
      </c>
      <c r="I45" s="29" t="b">
        <f>IF(Checklist4810[[#This Row],[PIGUID]]="","",INDEX(PIs[NA Exempt],MATCH(Checklist4810[[#This Row],[PIGUID]],PIs[GUID],0),1))</f>
        <v>0</v>
      </c>
      <c r="J45" s="27">
        <f>IF(Checklist4810[[#This Row],[SGUID]]="",IF(Checklist4810[[#This Row],[SSGUID]]="",IF(Checklist4810[[#This Row],[PIGUID]]="","",INDEX(PIs[[Column1]:[SS]],MATCH(Checklist4810[[#This Row],[PIGUID]],PIs[GUID],0),2)),INDEX(PIs[[Column1]:[SS]],MATCH(Checklist4810[[#This Row],[SSGUID]],PIs[SSGUID],0),18)),INDEX(PIs[[Column1]:[SS]],MATCH(Checklist4810[[#This Row],[SGUID]],PIs[SGUID],0),14))</f>
        <v>6.3</v>
      </c>
      <c r="K45"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All contracted employment agencies and labor subcontractors are legally authorized to operate and/or registered with labor authorities when such registration exists.</v>
      </c>
      <c r="L45" s="27" t="str">
        <f>IF(Checklist4810[[#This Row],[SGUID]]="",IF(Checklist4810[[#This Row],[SSGUID]]="",INDEX(PIs[[Column1]:[SS]],MATCH(Checklist4810[[#This Row],[PIGUID]],PIs[GUID],0),6),""),"")</f>
        <v>The term ‘contracted’ shall include all organizations used by the producer during the year before (or since the last) assessment.
The term ‘registration’ includes basic legal permits and official business registration from government authorities to operate as a legal entity, individual subcontractor, or business. The producer shall have in place a verification process or method for checking the registration of employment agencies and subcontractors used (e.g., checking the license, business registration, permits, and registration documents where available, etc.).
The producer shall keep copies of the verification resources (e.g., documents, copies, certification, etc.).</v>
      </c>
      <c r="M45" s="27" t="str">
        <f>IF(Checklist4810[[#This Row],[SSGUID]]="",IF(Checklist4810[[#This Row],[PIGUID]]="","",INDEX(PIs[[Column1]:[SS]],MATCH(Checklist4810[[#This Row],[PIGUID]],PIs[GUID],0),8)),"")</f>
        <v>Major Must</v>
      </c>
      <c r="N45" s="27"/>
      <c r="O45" s="27"/>
      <c r="P45" s="27" t="str">
        <f>IF(Checklist4810[[#This Row],[ifna]]="NA","",IF(Checklist4810[[#This Row],[RelatedPQ]]=0,"",IF(Checklist4810[[#This Row],[RelatedPQ]]="","",IF((INDEX(#REF!,MATCH(Checklist4810[[#This Row],[PIGUID&amp;NO]],#REF!,0),1))=Checklist4810[[#This Row],[PIGUID]],"Not applicable",""))))</f>
        <v/>
      </c>
      <c r="Q45" s="27" t="str">
        <f>IF(Checklist4810[[#This Row],[N/A]]="Not Applicable",INDEX(#REF!,MATCH(Checklist4810[[#This Row],[RelatedPQ]],#REF!,0),3),"")</f>
        <v/>
      </c>
      <c r="R45" s="28" t="str">
        <f>IF(Checklist4810[[#This Row],[SGUID]]="",IF(Checklist4810[[#This Row],[SSGUID]]="",INDEX(PIs[[PHU]:[justification]],MATCH(Checklist4810[[#This Row],[PIGUID]],PIs[GUID],0),2),""),"")</f>
        <v>-</v>
      </c>
    </row>
    <row r="46" spans="2:18" ht="330">
      <c r="B46" s="32"/>
      <c r="C46" s="33"/>
      <c r="D46" s="19">
        <f>IF(Checklist4810[[#This Row],[SGUID]]="",IF(Checklist4810[[#This Row],[SSGUID]]="",0,1),1)</f>
        <v>0</v>
      </c>
      <c r="E46" s="33" t="s">
        <v>278</v>
      </c>
      <c r="F46" s="29" t="str">
        <f>_xlfn.IFNA(Checklist4810[[#This Row],[RelatedPQ]],"NA")</f>
        <v>NA</v>
      </c>
      <c r="G46" s="27" t="e">
        <f>IF(Checklist4810[[#This Row],[PIGUID]]="","",INDEX(#REF!,MATCH(Checklist4810[[#This Row],[PIGUID&amp;NO]],#REF!,0),2))</f>
        <v>#N/A</v>
      </c>
      <c r="H46" s="29" t="str">
        <f>Checklist4810[[#This Row],[PIGUID]]&amp;"NO"</f>
        <v>nLQp6Z2dA0ba8MNAiLJ6sNO</v>
      </c>
      <c r="I46" s="29" t="b">
        <f>IF(Checklist4810[[#This Row],[PIGUID]]="","",INDEX(PIs[NA Exempt],MATCH(Checklist4810[[#This Row],[PIGUID]],PIs[GUID],0),1))</f>
        <v>0</v>
      </c>
      <c r="J46" s="27">
        <f>IF(Checklist4810[[#This Row],[SGUID]]="",IF(Checklist4810[[#This Row],[SSGUID]]="",IF(Checklist4810[[#This Row],[PIGUID]]="","",INDEX(PIs[[Column1]:[SS]],MATCH(Checklist4810[[#This Row],[PIGUID]],PIs[GUID],0),2)),INDEX(PIs[[Column1]:[SS]],MATCH(Checklist4810[[#This Row],[SSGUID]],PIs[SSGUID],0),18)),INDEX(PIs[[Column1]:[SS]],MATCH(Checklist4810[[#This Row],[SGUID]],PIs[SGUID],0),14))</f>
        <v>6.4</v>
      </c>
      <c r="K46"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For each worker, a document with the employment terms and conditions is available and has existed from the moment the employment relationship started.</v>
      </c>
      <c r="L46" s="27" t="str">
        <f>IF(Checklist4810[[#This Row],[SGUID]]="",IF(Checklist4810[[#This Row],[SSGUID]]="",INDEX(PIs[[Column1]:[SS]],MATCH(Checklist4810[[#This Row],[PIGUID]],PIs[GUID],0),6),""),"")</f>
        <v>The term ‘document with the employment terms and conditions’ shall indicate a record in writing, such as a contract, letter of employment, short agreements, or any other type of record that provides details of the employment term agreements. The evidence may consist of several documents with the information.
For compliance, it is required that:
- Documents shall be understood by workers (i.e., available in the predominant language(s) of the workforce, or with proof showing that workers understood the document).
- The worker shall have a copy and/or these documents shall be accessible.
- Documents shall include a date of acceptance of the agreement and the employment starting date.
- If written, the agreement shall be signed and dated by the worker.
For subcontracted labor, there shall be a document from the producer for subcontractors and/or employment agency workers instructing the subcontracted laborer about the scope and conditions of the work, detailing the (applicable) information. This document shall be available in the predominant language(s) of the subcontracted workforce and/or pictograms. 
The direct employer (subcontractor) shall provide the producer with a summary (document) of the terms of employment used. Information considered confidential shall be described in general terms (e.g., wages or bonuses shall be described as hourly rates or at least indicating the minimum wage payment). 
There shall be a terms and conditions document if prison labor is used.
There shall be separate terms and conditions documents when family members or workers are also hired.</v>
      </c>
      <c r="M46" s="27" t="str">
        <f>IF(Checklist4810[[#This Row],[SSGUID]]="",IF(Checklist4810[[#This Row],[PIGUID]]="","",INDEX(PIs[[Column1]:[SS]],MATCH(Checklist4810[[#This Row],[PIGUID]],PIs[GUID],0),8)),"")</f>
        <v>Major Must</v>
      </c>
      <c r="N46" s="27"/>
      <c r="O46" s="27"/>
      <c r="P46" s="27" t="str">
        <f>IF(Checklist4810[[#This Row],[ifna]]="NA","",IF(Checklist4810[[#This Row],[RelatedPQ]]=0,"",IF(Checklist4810[[#This Row],[RelatedPQ]]="","",IF((INDEX(#REF!,MATCH(Checklist4810[[#This Row],[PIGUID&amp;NO]],#REF!,0),1))=Checklist4810[[#This Row],[PIGUID]],"Not applicable",""))))</f>
        <v/>
      </c>
      <c r="Q46" s="27" t="str">
        <f>IF(Checklist4810[[#This Row],[N/A]]="Not Applicable",INDEX(#REF!,MATCH(Checklist4810[[#This Row],[RelatedPQ]],#REF!,0),3),"")</f>
        <v/>
      </c>
      <c r="R46" s="28" t="str">
        <f>IF(Checklist4810[[#This Row],[SGUID]]="",IF(Checklist4810[[#This Row],[SSGUID]]="",INDEX(PIs[[PHU]:[justification]],MATCH(Checklist4810[[#This Row],[PIGUID]],PIs[GUID],0),2),""),"")</f>
        <v>-</v>
      </c>
    </row>
    <row r="47" spans="2:18" ht="90">
      <c r="B47" s="32"/>
      <c r="C47" s="33"/>
      <c r="D47" s="19">
        <f>IF(Checklist4810[[#This Row],[SGUID]]="",IF(Checklist4810[[#This Row],[SSGUID]]="",0,1),1)</f>
        <v>0</v>
      </c>
      <c r="E47" s="33" t="s">
        <v>273</v>
      </c>
      <c r="F47" s="29" t="str">
        <f>_xlfn.IFNA(Checklist4810[[#This Row],[RelatedPQ]],"NA")</f>
        <v>NA</v>
      </c>
      <c r="G47" s="27" t="e">
        <f>IF(Checklist4810[[#This Row],[PIGUID]]="","",INDEX(#REF!,MATCH(Checklist4810[[#This Row],[PIGUID&amp;NO]],#REF!,0),2))</f>
        <v>#N/A</v>
      </c>
      <c r="H47" s="29" t="str">
        <f>Checklist4810[[#This Row],[PIGUID]]&amp;"NO"</f>
        <v>7vh4rzn69GDVBFTuIYGSFwNO</v>
      </c>
      <c r="I47" s="29" t="b">
        <f>IF(Checklist4810[[#This Row],[PIGUID]]="","",INDEX(PIs[NA Exempt],MATCH(Checklist4810[[#This Row],[PIGUID]],PIs[GUID],0),1))</f>
        <v>0</v>
      </c>
      <c r="J47" s="27">
        <f>IF(Checklist4810[[#This Row],[SGUID]]="",IF(Checklist4810[[#This Row],[SSGUID]]="",IF(Checklist4810[[#This Row],[PIGUID]]="","",INDEX(PIs[[Column1]:[SS]],MATCH(Checklist4810[[#This Row],[PIGUID]],PIs[GUID],0),2)),INDEX(PIs[[Column1]:[SS]],MATCH(Checklist4810[[#This Row],[SSGUID]],PIs[SSGUID],0),18)),INDEX(PIs[[Column1]:[SS]],MATCH(Checklist4810[[#This Row],[SGUID]],PIs[SGUID],0),14))</f>
        <v>6.5</v>
      </c>
      <c r="K47"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Information on the worker’s full name, nationality, and date of birth is verified by the employer before hiring and has been correctly included in the worker’s terms and conditions documents.</v>
      </c>
      <c r="L47" s="27" t="str">
        <f>IF(Checklist4810[[#This Row],[SGUID]]="",IF(Checklist4810[[#This Row],[SSGUID]]="",INDEX(PIs[[Column1]:[SS]],MATCH(Checklist4810[[#This Row],[PIGUID]],PIs[GUID],0),6),""),"")</f>
        <v>There shall be a verification process or method for the information included in the workers’ terms and conditions documents (e.g., check of worker ID, working permit, working registration card, trade union membership card, etc., with a copy kept on file) to verify the information for all workers, including very short-term workers. 
For subcontracted labor, the information shall be included in the register (list of those working at the producer’s site) provided to the assessor.</v>
      </c>
      <c r="M47" s="27" t="str">
        <f>IF(Checklist4810[[#This Row],[SSGUID]]="",IF(Checklist4810[[#This Row],[PIGUID]]="","",INDEX(PIs[[Column1]:[SS]],MATCH(Checklist4810[[#This Row],[PIGUID]],PIs[GUID],0),8)),"")</f>
        <v>Major Must</v>
      </c>
      <c r="N47" s="27"/>
      <c r="O47" s="27"/>
      <c r="P47" s="27" t="str">
        <f>IF(Checklist4810[[#This Row],[ifna]]="NA","",IF(Checklist4810[[#This Row],[RelatedPQ]]=0,"",IF(Checklist4810[[#This Row],[RelatedPQ]]="","",IF((INDEX(#REF!,MATCH(Checklist4810[[#This Row],[PIGUID&amp;NO]],#REF!,0),1))=Checklist4810[[#This Row],[PIGUID]],"Not applicable",""))))</f>
        <v/>
      </c>
      <c r="Q47" s="27" t="str">
        <f>IF(Checklist4810[[#This Row],[N/A]]="Not Applicable",INDEX(#REF!,MATCH(Checklist4810[[#This Row],[RelatedPQ]],#REF!,0),3),"")</f>
        <v/>
      </c>
      <c r="R47" s="28" t="str">
        <f>IF(Checklist4810[[#This Row],[SGUID]]="",IF(Checklist4810[[#This Row],[SSGUID]]="",INDEX(PIs[[PHU]:[justification]],MATCH(Checklist4810[[#This Row],[PIGUID]],PIs[GUID],0),2),""),"")</f>
        <v>-</v>
      </c>
    </row>
    <row r="48" spans="2:18" ht="220">
      <c r="B48" s="32"/>
      <c r="C48" s="33"/>
      <c r="D48" s="19">
        <f>IF(Checklist4810[[#This Row],[SGUID]]="",IF(Checklist4810[[#This Row],[SSGUID]]="",0,1),1)</f>
        <v>0</v>
      </c>
      <c r="E48" s="33" t="s">
        <v>268</v>
      </c>
      <c r="F48" s="29" t="str">
        <f>_xlfn.IFNA(Checklist4810[[#This Row],[RelatedPQ]],"NA")</f>
        <v>NA</v>
      </c>
      <c r="G48" s="27" t="e">
        <f>IF(Checklist4810[[#This Row],[PIGUID]]="","",INDEX(#REF!,MATCH(Checklist4810[[#This Row],[PIGUID&amp;NO]],#REF!,0),2))</f>
        <v>#N/A</v>
      </c>
      <c r="H48" s="29" t="str">
        <f>Checklist4810[[#This Row],[PIGUID]]&amp;"NO"</f>
        <v>5nVsN512P1ihIAlGnEShZxNO</v>
      </c>
      <c r="I48" s="29" t="b">
        <f>IF(Checklist4810[[#This Row],[PIGUID]]="","",INDEX(PIs[NA Exempt],MATCH(Checklist4810[[#This Row],[PIGUID]],PIs[GUID],0),1))</f>
        <v>0</v>
      </c>
      <c r="J48" s="27">
        <f>IF(Checklist4810[[#This Row],[SGUID]]="",IF(Checklist4810[[#This Row],[SSGUID]]="",IF(Checklist4810[[#This Row],[PIGUID]]="","",INDEX(PIs[[Column1]:[SS]],MATCH(Checklist4810[[#This Row],[PIGUID]],PIs[GUID],0),2)),INDEX(PIs[[Column1]:[SS]],MATCH(Checklist4810[[#This Row],[SSGUID]],PIs[SSGUID],0),18)),INDEX(PIs[[Column1]:[SS]],MATCH(Checklist4810[[#This Row],[SGUID]],PIs[SGUID],0),14))</f>
        <v>6.6</v>
      </c>
      <c r="K48"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employment terms and conditions documents include up-to-date information on the period of employment, contract type, a basic job description, wages, payments, working hours, breaks, holidays, and information on maternity or sick leave applicable by law.</v>
      </c>
      <c r="L48" s="27" t="str">
        <f>IF(Checklist4810[[#This Row],[SGUID]]="",IF(Checklist4810[[#This Row],[SSGUID]]="",INDEX(PIs[[Column1]:[SS]],MATCH(Checklist4810[[#This Row],[PIGUID]],PIs[GUID],0),6),""),"")</f>
        <v xml:space="preserve">The term ‘up to date’ shall require a record of employment changes (changes in hours, type of activity, wages, location, housing, transport, basic information on holidays and maternity leave rights or sick leave, etc.) that will apply.
If the worker lives in on-site housing arrangements, the document shall clearly indicate the weekly days off and/or weekly work shifts.
The term ‘contract type’ shall refer to the distinction between permanent, seasonal, period or day laborer, or subcontracted employment.
The term ‘wages’ shall require including a clear calculation of wages (i.e., inclusive of new forms of shift work, average of hours worked, flex-time arrangements, compressed work weeks, on-call work, along with extended or even 24/7 availability), and final rate to be paid shall also be included in the employment terms and conditions.
For subcontracted labor, the direct subcontractor employer shall provide a summary (document) of the terms of employment. Information considered confidential shall be described in general terms (i.e., wages or bonuses shall be described as hourly rates or at least indicating payment of the minimum wage). </v>
      </c>
      <c r="M48" s="27" t="str">
        <f>IF(Checklist4810[[#This Row],[SSGUID]]="",IF(Checklist4810[[#This Row],[PIGUID]]="","",INDEX(PIs[[Column1]:[SS]],MATCH(Checklist4810[[#This Row],[PIGUID]],PIs[GUID],0),8)),"")</f>
        <v>Minor Must</v>
      </c>
      <c r="N48" s="27"/>
      <c r="O48" s="27"/>
      <c r="P48" s="27" t="str">
        <f>IF(Checklist4810[[#This Row],[ifna]]="NA","",IF(Checklist4810[[#This Row],[RelatedPQ]]=0,"",IF(Checklist4810[[#This Row],[RelatedPQ]]="","",IF((INDEX(#REF!,MATCH(Checklist4810[[#This Row],[PIGUID&amp;NO]],#REF!,0),1))=Checklist4810[[#This Row],[PIGUID]],"Not applicable",""))))</f>
        <v/>
      </c>
      <c r="Q48" s="27" t="str">
        <f>IF(Checklist4810[[#This Row],[N/A]]="Not Applicable",INDEX(#REF!,MATCH(Checklist4810[[#This Row],[RelatedPQ]],#REF!,0),3),"")</f>
        <v/>
      </c>
      <c r="R48" s="28" t="str">
        <f>IF(Checklist4810[[#This Row],[SGUID]]="",IF(Checklist4810[[#This Row],[SSGUID]]="",INDEX(PIs[[PHU]:[justification]],MATCH(Checklist4810[[#This Row],[PIGUID]],PIs[GUID],0),2),""),"")</f>
        <v>-</v>
      </c>
    </row>
    <row r="49" spans="2:18" ht="40">
      <c r="B49" s="32"/>
      <c r="C49" s="33"/>
      <c r="D49" s="19">
        <f>IF(Checklist4810[[#This Row],[SGUID]]="",IF(Checklist4810[[#This Row],[SSGUID]]="",0,1),1)</f>
        <v>0</v>
      </c>
      <c r="E49" s="33" t="s">
        <v>263</v>
      </c>
      <c r="F49" s="29" t="str">
        <f>_xlfn.IFNA(Checklist4810[[#This Row],[RelatedPQ]],"NA")</f>
        <v>NA</v>
      </c>
      <c r="G49" s="27" t="e">
        <f>IF(Checklist4810[[#This Row],[PIGUID]]="","",INDEX(#REF!,MATCH(Checklist4810[[#This Row],[PIGUID&amp;NO]],#REF!,0),2))</f>
        <v>#N/A</v>
      </c>
      <c r="H49" s="29" t="str">
        <f>Checklist4810[[#This Row],[PIGUID]]&amp;"NO"</f>
        <v>OUJXQZSzOeFdIhal7ZoXxNO</v>
      </c>
      <c r="I49" s="29" t="b">
        <f>IF(Checklist4810[[#This Row],[PIGUID]]="","",INDEX(PIs[NA Exempt],MATCH(Checklist4810[[#This Row],[PIGUID]],PIs[GUID],0),1))</f>
        <v>0</v>
      </c>
      <c r="J49" s="27">
        <f>IF(Checklist4810[[#This Row],[SGUID]]="",IF(Checklist4810[[#This Row],[SSGUID]]="",IF(Checklist4810[[#This Row],[PIGUID]]="","",INDEX(PIs[[Column1]:[SS]],MATCH(Checklist4810[[#This Row],[PIGUID]],PIs[GUID],0),2)),INDEX(PIs[[Column1]:[SS]],MATCH(Checklist4810[[#This Row],[SSGUID]],PIs[SSGUID],0),18)),INDEX(PIs[[Column1]:[SS]],MATCH(Checklist4810[[#This Row],[SGUID]],PIs[SGUID],0),14))</f>
        <v>6.7</v>
      </c>
      <c r="K49"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employment terms and conditions in the document comply with national legislation and collective bargaining agreements.</v>
      </c>
      <c r="L49" s="27" t="str">
        <f>IF(Checklist4810[[#This Row],[SGUID]]="",IF(Checklist4810[[#This Row],[SSGUID]]="",INDEX(PIs[[Column1]:[SS]],MATCH(Checklist4810[[#This Row],[PIGUID]],PIs[GUID],0),6),""),"")</f>
        <v xml:space="preserve">For subcontractors, the direct employer terms and conditions shall comply with the national laws independent of the place of hiring or nationality of the workers, and the producer shall be provided with a summary of those terms to be checked. </v>
      </c>
      <c r="M49" s="27" t="str">
        <f>IF(Checklist4810[[#This Row],[SSGUID]]="",IF(Checklist4810[[#This Row],[PIGUID]]="","",INDEX(PIs[[Column1]:[SS]],MATCH(Checklist4810[[#This Row],[PIGUID]],PIs[GUID],0),8)),"")</f>
        <v>Major Must</v>
      </c>
      <c r="N49" s="27"/>
      <c r="O49" s="27"/>
      <c r="P49" s="27" t="str">
        <f>IF(Checklist4810[[#This Row],[ifna]]="NA","",IF(Checklist4810[[#This Row],[RelatedPQ]]=0,"",IF(Checklist4810[[#This Row],[RelatedPQ]]="","",IF((INDEX(#REF!,MATCH(Checklist4810[[#This Row],[PIGUID&amp;NO]],#REF!,0),1))=Checklist4810[[#This Row],[PIGUID]],"Not applicable",""))))</f>
        <v/>
      </c>
      <c r="Q49" s="27" t="str">
        <f>IF(Checklist4810[[#This Row],[N/A]]="Not Applicable",INDEX(#REF!,MATCH(Checklist4810[[#This Row],[RelatedPQ]],#REF!,0),3),"")</f>
        <v/>
      </c>
      <c r="R49" s="28" t="str">
        <f>IF(Checklist4810[[#This Row],[SGUID]]="",IF(Checklist4810[[#This Row],[SSGUID]]="",INDEX(PIs[[PHU]:[justification]],MATCH(Checklist4810[[#This Row],[PIGUID]],PIs[GUID],0),2),""),"")</f>
        <v>-</v>
      </c>
    </row>
    <row r="50" spans="2:18" ht="210">
      <c r="B50" s="32"/>
      <c r="C50" s="33"/>
      <c r="D50" s="19">
        <f>IF(Checklist4810[[#This Row],[SGUID]]="",IF(Checklist4810[[#This Row],[SSGUID]]="",0,1),1)</f>
        <v>0</v>
      </c>
      <c r="E50" s="33" t="s">
        <v>258</v>
      </c>
      <c r="F50" s="29" t="str">
        <f>_xlfn.IFNA(Checklist4810[[#This Row],[RelatedPQ]],"NA")</f>
        <v>NA</v>
      </c>
      <c r="G50" s="27" t="e">
        <f>IF(Checklist4810[[#This Row],[PIGUID]]="","",INDEX(#REF!,MATCH(Checklist4810[[#This Row],[PIGUID&amp;NO]],#REF!,0),2))</f>
        <v>#N/A</v>
      </c>
      <c r="H50" s="29" t="str">
        <f>Checklist4810[[#This Row],[PIGUID]]&amp;"NO"</f>
        <v>2uY4AAajOUzuQYK0i5HEJSNO</v>
      </c>
      <c r="I50" s="29" t="b">
        <f>IF(Checklist4810[[#This Row],[PIGUID]]="","",INDEX(PIs[NA Exempt],MATCH(Checklist4810[[#This Row],[PIGUID]],PIs[GUID],0),1))</f>
        <v>0</v>
      </c>
      <c r="J50" s="27">
        <f>IF(Checklist4810[[#This Row],[SGUID]]="",IF(Checklist4810[[#This Row],[SSGUID]]="",IF(Checklist4810[[#This Row],[PIGUID]]="","",INDEX(PIs[[Column1]:[SS]],MATCH(Checklist4810[[#This Row],[PIGUID]],PIs[GUID],0),2)),INDEX(PIs[[Column1]:[SS]],MATCH(Checklist4810[[#This Row],[SSGUID]],PIs[SSGUID],0),18)),INDEX(PIs[[Column1]:[SS]],MATCH(Checklist4810[[#This Row],[SGUID]],PIs[SGUID],0),14))</f>
        <v>6.8</v>
      </c>
      <c r="K50"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Changes to the employment terms document have been recorded, communicated, and accepted by the worker. </v>
      </c>
      <c r="L50" s="27" t="str">
        <f>IF(Checklist4810[[#This Row],[SGUID]]="",IF(Checklist4810[[#This Row],[SSGUID]]="",INDEX(PIs[[Column1]:[SS]],MATCH(Checklist4810[[#This Row],[PIGUID]],PIs[GUID],0),6),""),"")</f>
        <v>The term “changes” shall cover any modification to the original terms including period of employment, contract type (i.e., permanent, period or day laborer, etc.), wages, working hours, breaks, and the basic job description.
The term “communicated” shall require documental evidence of agreement to all changes, e.g., document change is signed and dated by the worker, annex with a summary of changes with dates and with the worker’s signature and date.
The term “recorded” shall require all changes to be included in the employment terms document or other documents accessible to the worker.
For subcontractors, the direct employer shall communicate any changes during the term of the commercial contract to the producer. If there is no communication of changes or if there is incomplete communication, these are considered non-compliances. If non-compliance is found by the producer, the producer shall document each instance including corrective steps taken.
If there is evidence of no changes from workers or subcontracted labor, compliance with this P&amp;C has been achieved.</v>
      </c>
      <c r="M50" s="27" t="str">
        <f>IF(Checklist4810[[#This Row],[SSGUID]]="",IF(Checklist4810[[#This Row],[PIGUID]]="","",INDEX(PIs[[Column1]:[SS]],MATCH(Checklist4810[[#This Row],[PIGUID]],PIs[GUID],0),8)),"")</f>
        <v>Major Must</v>
      </c>
      <c r="N50" s="27"/>
      <c r="O50" s="27"/>
      <c r="P50" s="27" t="str">
        <f>IF(Checklist4810[[#This Row],[ifna]]="NA","",IF(Checklist4810[[#This Row],[RelatedPQ]]=0,"",IF(Checklist4810[[#This Row],[RelatedPQ]]="","",IF((INDEX(#REF!,MATCH(Checklist4810[[#This Row],[PIGUID&amp;NO]],#REF!,0),1))=Checklist4810[[#This Row],[PIGUID]],"Not applicable",""))))</f>
        <v/>
      </c>
      <c r="Q50" s="27" t="str">
        <f>IF(Checklist4810[[#This Row],[N/A]]="Not Applicable",INDEX(#REF!,MATCH(Checklist4810[[#This Row],[RelatedPQ]],#REF!,0),3),"")</f>
        <v/>
      </c>
      <c r="R50" s="28" t="str">
        <f>IF(Checklist4810[[#This Row],[SGUID]]="",IF(Checklist4810[[#This Row],[SSGUID]]="",INDEX(PIs[[PHU]:[justification]],MATCH(Checklist4810[[#This Row],[PIGUID]],PIs[GUID],0),2),""),"")</f>
        <v>-</v>
      </c>
    </row>
    <row r="51" spans="2:18" ht="80">
      <c r="B51" s="32"/>
      <c r="C51" s="33"/>
      <c r="D51" s="19">
        <f>IF(Checklist4810[[#This Row],[SGUID]]="",IF(Checklist4810[[#This Row],[SSGUID]]="",0,1),1)</f>
        <v>0</v>
      </c>
      <c r="E51" s="33" t="s">
        <v>252</v>
      </c>
      <c r="F51" s="29" t="str">
        <f>_xlfn.IFNA(Checklist4810[[#This Row],[RelatedPQ]],"NA")</f>
        <v>NA</v>
      </c>
      <c r="G51" s="27" t="e">
        <f>IF(Checklist4810[[#This Row],[PIGUID]]="","",INDEX(#REF!,MATCH(Checklist4810[[#This Row],[PIGUID&amp;NO]],#REF!,0),2))</f>
        <v>#N/A</v>
      </c>
      <c r="H51" s="29" t="str">
        <f>Checklist4810[[#This Row],[PIGUID]]&amp;"NO"</f>
        <v>71T3wYvAOGC3A8C3dBPDXdNO</v>
      </c>
      <c r="I51" s="29" t="b">
        <f>IF(Checklist4810[[#This Row],[PIGUID]]="","",INDEX(PIs[NA Exempt],MATCH(Checklist4810[[#This Row],[PIGUID]],PIs[GUID],0),1))</f>
        <v>0</v>
      </c>
      <c r="J51" s="27">
        <f>IF(Checklist4810[[#This Row],[SGUID]]="",IF(Checklist4810[[#This Row],[SSGUID]]="",IF(Checklist4810[[#This Row],[PIGUID]]="","",INDEX(PIs[[Column1]:[SS]],MATCH(Checklist4810[[#This Row],[PIGUID]],PIs[GUID],0),2)),INDEX(PIs[[Column1]:[SS]],MATCH(Checklist4810[[#This Row],[SSGUID]],PIs[SSGUID],0),18)),INDEX(PIs[[Column1]:[SS]],MATCH(Checklist4810[[#This Row],[SGUID]],PIs[SGUID],0),14))</f>
        <v>6.9</v>
      </c>
      <c r="K51"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employment terms and conditions document together with other relevant documents of the workers hired during the previous and current production cycles are accessible to workers.</v>
      </c>
      <c r="L51" s="27" t="str">
        <f>IF(Checklist4810[[#This Row],[SGUID]]="",IF(Checklist4810[[#This Row],[SSGUID]]="",INDEX(PIs[[Column1]:[SS]],MATCH(Checklist4810[[#This Row],[PIGUID]],PIs[GUID],0),6),""),"")</f>
        <v xml:space="preserve">Compliance with this P&amp;C shall require:
- Availability of the copies at assessment
- Access of the current workers to the information at any time during the work schedule
For subcontracted labor, the register of workers and the direct employer’s document declaring compliance with the producer’s human rights policy shall be available at the production site. </v>
      </c>
      <c r="M51" s="27" t="str">
        <f>IF(Checklist4810[[#This Row],[SSGUID]]="",IF(Checklist4810[[#This Row],[PIGUID]]="","",INDEX(PIs[[Column1]:[SS]],MATCH(Checklist4810[[#This Row],[PIGUID]],PIs[GUID],0),8)),"")</f>
        <v>Minor Must</v>
      </c>
      <c r="N51" s="27"/>
      <c r="O51" s="27"/>
      <c r="P51" s="27" t="str">
        <f>IF(Checklist4810[[#This Row],[ifna]]="NA","",IF(Checklist4810[[#This Row],[RelatedPQ]]=0,"",IF(Checklist4810[[#This Row],[RelatedPQ]]="","",IF((INDEX(#REF!,MATCH(Checklist4810[[#This Row],[PIGUID&amp;NO]],#REF!,0),1))=Checklist4810[[#This Row],[PIGUID]],"Not applicable",""))))</f>
        <v/>
      </c>
      <c r="Q51" s="27" t="str">
        <f>IF(Checklist4810[[#This Row],[N/A]]="Not Applicable",INDEX(#REF!,MATCH(Checklist4810[[#This Row],[RelatedPQ]],#REF!,0),3),"")</f>
        <v/>
      </c>
      <c r="R51" s="28" t="str">
        <f>IF(Checklist4810[[#This Row],[SGUID]]="",IF(Checklist4810[[#This Row],[SSGUID]]="",INDEX(PIs[[PHU]:[justification]],MATCH(Checklist4810[[#This Row],[PIGUID]],PIs[GUID],0),2),""),"")</f>
        <v>-</v>
      </c>
    </row>
    <row r="52" spans="2:18" ht="20">
      <c r="B52" s="32" t="s">
        <v>241</v>
      </c>
      <c r="C52" s="33"/>
      <c r="D52" s="19">
        <f>IF(Checklist4810[[#This Row],[SGUID]]="",IF(Checklist4810[[#This Row],[SSGUID]]="",0,1),1)</f>
        <v>1</v>
      </c>
      <c r="E52" s="33"/>
      <c r="F52" s="29" t="str">
        <f>_xlfn.IFNA(Checklist4810[[#This Row],[RelatedPQ]],"NA")</f>
        <v/>
      </c>
      <c r="G52" s="27" t="str">
        <f>IF(Checklist4810[[#This Row],[PIGUID]]="","",INDEX(#REF!,MATCH(Checklist4810[[#This Row],[PIGUID&amp;NO]],#REF!,0),2))</f>
        <v/>
      </c>
      <c r="H52" s="29" t="str">
        <f>Checklist4810[[#This Row],[PIGUID]]&amp;"NO"</f>
        <v>NO</v>
      </c>
      <c r="I52" s="29" t="str">
        <f>IF(Checklist4810[[#This Row],[PIGUID]]="","",INDEX(PIs[NA Exempt],MATCH(Checklist4810[[#This Row],[PIGUID]],PIs[GUID],0),1))</f>
        <v/>
      </c>
      <c r="J52" s="27" t="str">
        <f>IF(Checklist4810[[#This Row],[SGUID]]="",IF(Checklist4810[[#This Row],[SSGUID]]="",IF(Checklist4810[[#This Row],[PIGUID]]="","",INDEX(PIs[[Column1]:[SS]],MATCH(Checklist4810[[#This Row],[PIGUID]],PIs[GUID],0),2)),INDEX(PIs[[Column1]:[SS]],MATCH(Checklist4810[[#This Row],[SSGUID]],PIs[SSGUID],0),18)),INDEX(PIs[[Column1]:[SS]],MATCH(Checklist4810[[#This Row],[SGUID]],PIs[SGUID],0),14))</f>
        <v>PAYMENTS</v>
      </c>
      <c r="K52"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52" s="27" t="str">
        <f>IF(Checklist4810[[#This Row],[SGUID]]="",IF(Checklist4810[[#This Row],[SSGUID]]="",INDEX(PIs[[Column1]:[SS]],MATCH(Checklist4810[[#This Row],[PIGUID]],PIs[GUID],0),6),""),"")</f>
        <v/>
      </c>
      <c r="M52" s="27" t="str">
        <f>IF(Checklist4810[[#This Row],[SSGUID]]="",IF(Checklist4810[[#This Row],[PIGUID]]="","",INDEX(PIs[[Column1]:[SS]],MATCH(Checklist4810[[#This Row],[PIGUID]],PIs[GUID],0),8)),"")</f>
        <v/>
      </c>
      <c r="N52" s="27"/>
      <c r="O52" s="27"/>
      <c r="P52" s="27" t="str">
        <f>IF(Checklist4810[[#This Row],[ifna]]="NA","",IF(Checklist4810[[#This Row],[RelatedPQ]]=0,"",IF(Checklist4810[[#This Row],[RelatedPQ]]="","",IF((INDEX(#REF!,MATCH(Checklist4810[[#This Row],[PIGUID&amp;NO]],#REF!,0),1))=Checklist4810[[#This Row],[PIGUID]],"Not applicable",""))))</f>
        <v/>
      </c>
      <c r="Q52" s="27" t="str">
        <f>IF(Checklist4810[[#This Row],[N/A]]="Not Applicable",INDEX(#REF!,MATCH(Checklist4810[[#This Row],[RelatedPQ]],#REF!,0),3),"")</f>
        <v/>
      </c>
      <c r="R52" s="28" t="str">
        <f>IF(Checklist4810[[#This Row],[SGUID]]="",IF(Checklist4810[[#This Row],[SSGUID]]="",INDEX(PIs[[PHU]:[justification]],MATCH(Checklist4810[[#This Row],[PIGUID]],PIs[GUID],0),2),""),"")</f>
        <v/>
      </c>
    </row>
    <row r="53" spans="2:18" ht="30">
      <c r="B53" s="32"/>
      <c r="C53" s="33" t="s">
        <v>50</v>
      </c>
      <c r="D53" s="19">
        <f>IF(Checklist4810[[#This Row],[SGUID]]="",IF(Checklist4810[[#This Row],[SSGUID]]="",0,1),1)</f>
        <v>1</v>
      </c>
      <c r="E53" s="33"/>
      <c r="F53" s="29" t="str">
        <f>_xlfn.IFNA(Checklist4810[[#This Row],[RelatedPQ]],"NA")</f>
        <v/>
      </c>
      <c r="G53" s="27" t="str">
        <f>IF(Checklist4810[[#This Row],[PIGUID]]="","",INDEX(#REF!,MATCH(Checklist4810[[#This Row],[PIGUID&amp;NO]],#REF!,0),2))</f>
        <v/>
      </c>
      <c r="H53" s="29" t="str">
        <f>Checklist4810[[#This Row],[PIGUID]]&amp;"NO"</f>
        <v>NO</v>
      </c>
      <c r="I53" s="29" t="str">
        <f>IF(Checklist4810[[#This Row],[PIGUID]]="","",INDEX(PIs[NA Exempt],MATCH(Checklist4810[[#This Row],[PIGUID]],PIs[GUID],0),1))</f>
        <v/>
      </c>
      <c r="J53" s="27"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53"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53" s="27" t="str">
        <f>IF(Checklist4810[[#This Row],[SGUID]]="",IF(Checklist4810[[#This Row],[SSGUID]]="",INDEX(PIs[[Column1]:[SS]],MATCH(Checklist4810[[#This Row],[PIGUID]],PIs[GUID],0),6),""),"")</f>
        <v/>
      </c>
      <c r="M53" s="27" t="str">
        <f>IF(Checklist4810[[#This Row],[SSGUID]]="",IF(Checklist4810[[#This Row],[PIGUID]]="","",INDEX(PIs[[Column1]:[SS]],MATCH(Checklist4810[[#This Row],[PIGUID]],PIs[GUID],0),8)),"")</f>
        <v/>
      </c>
      <c r="N53" s="27"/>
      <c r="O53" s="27"/>
      <c r="P53" s="27" t="str">
        <f>IF(Checklist4810[[#This Row],[ifna]]="NA","",IF(Checklist4810[[#This Row],[RelatedPQ]]=0,"",IF(Checklist4810[[#This Row],[RelatedPQ]]="","",IF((INDEX(#REF!,MATCH(Checklist4810[[#This Row],[PIGUID&amp;NO]],#REF!,0),1))=Checklist4810[[#This Row],[PIGUID]],"Not applicable",""))))</f>
        <v/>
      </c>
      <c r="Q53" s="27" t="str">
        <f>IF(Checklist4810[[#This Row],[N/A]]="Not Applicable",INDEX(#REF!,MATCH(Checklist4810[[#This Row],[RelatedPQ]],#REF!,0),3),"")</f>
        <v/>
      </c>
      <c r="R53" s="28" t="str">
        <f>IF(Checklist4810[[#This Row],[SGUID]]="",IF(Checklist4810[[#This Row],[SSGUID]]="",INDEX(PIs[[PHU]:[justification]],MATCH(Checklist4810[[#This Row],[PIGUID]],PIs[GUID],0),2),""),"")</f>
        <v/>
      </c>
    </row>
    <row r="54" spans="2:18" ht="110">
      <c r="B54" s="32"/>
      <c r="C54" s="33"/>
      <c r="D54" s="19">
        <f>IF(Checklist4810[[#This Row],[SGUID]]="",IF(Checklist4810[[#This Row],[SSGUID]]="",0,1),1)</f>
        <v>0</v>
      </c>
      <c r="E54" s="33" t="s">
        <v>247</v>
      </c>
      <c r="F54" s="29" t="str">
        <f>_xlfn.IFNA(Checklist4810[[#This Row],[RelatedPQ]],"NA")</f>
        <v>NA</v>
      </c>
      <c r="G54" s="27" t="e">
        <f>IF(Checklist4810[[#This Row],[PIGUID]]="","",INDEX(#REF!,MATCH(Checklist4810[[#This Row],[PIGUID&amp;NO]],#REF!,0),2))</f>
        <v>#N/A</v>
      </c>
      <c r="H54" s="29" t="str">
        <f>Checklist4810[[#This Row],[PIGUID]]&amp;"NO"</f>
        <v>5FB5ql1VFtEHzacW0dkEyhNO</v>
      </c>
      <c r="I54" s="29" t="b">
        <f>IF(Checklist4810[[#This Row],[PIGUID]]="","",INDEX(PIs[NA Exempt],MATCH(Checklist4810[[#This Row],[PIGUID]],PIs[GUID],0),1))</f>
        <v>0</v>
      </c>
      <c r="J54" s="27">
        <f>IF(Checklist4810[[#This Row],[SGUID]]="",IF(Checklist4810[[#This Row],[SSGUID]]="",IF(Checklist4810[[#This Row],[PIGUID]]="","",INDEX(PIs[[Column1]:[SS]],MATCH(Checklist4810[[#This Row],[PIGUID]],PIs[GUID],0),2)),INDEX(PIs[[Column1]:[SS]],MATCH(Checklist4810[[#This Row],[SSGUID]],PIs[SSGUID],0),18)),INDEX(PIs[[Column1]:[SS]],MATCH(Checklist4810[[#This Row],[SGUID]],PIs[SGUID],0),14))</f>
        <v>7.1</v>
      </c>
      <c r="K54"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Payments to workers are made in accordance with the worker terms and conditions documents.</v>
      </c>
      <c r="L54" s="27" t="str">
        <f>IF(Checklist4810[[#This Row],[SGUID]]="",IF(Checklist4810[[#This Row],[SSGUID]]="",INDEX(PIs[[Column1]:[SS]],MATCH(Checklist4810[[#This Row],[PIGUID]],PIs[GUID],0),6),""),"")</f>
        <v xml:space="preserve">Records of payments correspond with the terms of employment on:
- Dates/Intervals of payments
- Type of payment notification used (e.g., text message, email, announcement, etc.)
- Amount of payments
- Method of payments (e.g., bank transfer, cash, etc.)
For agencies or subcontracted labor, the worker’s commercial contract shall indicate summary information of subcontracted labor payment details.
</v>
      </c>
      <c r="M54" s="27" t="str">
        <f>IF(Checklist4810[[#This Row],[SSGUID]]="",IF(Checklist4810[[#This Row],[PIGUID]]="","",INDEX(PIs[[Column1]:[SS]],MATCH(Checklist4810[[#This Row],[PIGUID]],PIs[GUID],0),8)),"")</f>
        <v>Major Must</v>
      </c>
      <c r="N54" s="27"/>
      <c r="O54" s="27"/>
      <c r="P54" s="27" t="str">
        <f>IF(Checklist4810[[#This Row],[ifna]]="NA","",IF(Checklist4810[[#This Row],[RelatedPQ]]=0,"",IF(Checklist4810[[#This Row],[RelatedPQ]]="","",IF((INDEX(#REF!,MATCH(Checklist4810[[#This Row],[PIGUID&amp;NO]],#REF!,0),1))=Checklist4810[[#This Row],[PIGUID]],"Not applicable",""))))</f>
        <v/>
      </c>
      <c r="Q54" s="27" t="str">
        <f>IF(Checklist4810[[#This Row],[N/A]]="Not Applicable",INDEX(#REF!,MATCH(Checklist4810[[#This Row],[RelatedPQ]],#REF!,0),3),"")</f>
        <v/>
      </c>
      <c r="R54" s="28" t="str">
        <f>IF(Checklist4810[[#This Row],[SGUID]]="",IF(Checklist4810[[#This Row],[SSGUID]]="",INDEX(PIs[[PHU]:[justification]],MATCH(Checklist4810[[#This Row],[PIGUID]],PIs[GUID],0),2),""),"")</f>
        <v>-</v>
      </c>
    </row>
    <row r="55" spans="2:18" ht="60">
      <c r="B55" s="32"/>
      <c r="C55" s="33"/>
      <c r="D55" s="19">
        <f>IF(Checklist4810[[#This Row],[SGUID]]="",IF(Checklist4810[[#This Row],[SSGUID]]="",0,1),1)</f>
        <v>0</v>
      </c>
      <c r="E55" s="33" t="s">
        <v>242</v>
      </c>
      <c r="F55" s="29" t="str">
        <f>_xlfn.IFNA(Checklist4810[[#This Row],[RelatedPQ]],"NA")</f>
        <v>NA</v>
      </c>
      <c r="G55" s="27" t="e">
        <f>IF(Checklist4810[[#This Row],[PIGUID]]="","",INDEX(#REF!,MATCH(Checklist4810[[#This Row],[PIGUID&amp;NO]],#REF!,0),2))</f>
        <v>#N/A</v>
      </c>
      <c r="H55" s="29" t="str">
        <f>Checklist4810[[#This Row],[PIGUID]]&amp;"NO"</f>
        <v>7hjy92CxnhjoqfUf0sxpPmNO</v>
      </c>
      <c r="I55" s="29" t="b">
        <f>IF(Checklist4810[[#This Row],[PIGUID]]="","",INDEX(PIs[NA Exempt],MATCH(Checklist4810[[#This Row],[PIGUID]],PIs[GUID],0),1))</f>
        <v>0</v>
      </c>
      <c r="J55" s="27">
        <f>IF(Checklist4810[[#This Row],[SGUID]]="",IF(Checklist4810[[#This Row],[SSGUID]]="",IF(Checklist4810[[#This Row],[PIGUID]]="","",INDEX(PIs[[Column1]:[SS]],MATCH(Checklist4810[[#This Row],[PIGUID]],PIs[GUID],0),2)),INDEX(PIs[[Column1]:[SS]],MATCH(Checklist4810[[#This Row],[SSGUID]],PIs[SSGUID],0),18)),INDEX(PIs[[Column1]:[SS]],MATCH(Checklist4810[[#This Row],[SGUID]],PIs[SGUID],0),14))</f>
        <v>7.2</v>
      </c>
      <c r="K55"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workers are notified about when payments are made.</v>
      </c>
      <c r="L55" s="27" t="str">
        <f>IF(Checklist4810[[#This Row],[SGUID]]="",IF(Checklist4810[[#This Row],[SSGUID]]="",INDEX(PIs[[Column1]:[SS]],MATCH(Checklist4810[[#This Row],[PIGUID]],PIs[GUID],0),6),""),"")</f>
        <v xml:space="preserve">The term “notified” shall include the producer making general announcements that payments will be made, and there shall be information in the common rest areas of workers, email, telephone messages, etc., in the predominant language(s) of the workforce and/or pictograms.
</v>
      </c>
      <c r="M55" s="27" t="str">
        <f>IF(Checklist4810[[#This Row],[SSGUID]]="",IF(Checklist4810[[#This Row],[PIGUID]]="","",INDEX(PIs[[Column1]:[SS]],MATCH(Checklist4810[[#This Row],[PIGUID]],PIs[GUID],0),8)),"")</f>
        <v>Minor Must</v>
      </c>
      <c r="N55" s="27"/>
      <c r="O55" s="27"/>
      <c r="P55" s="27" t="str">
        <f>IF(Checklist4810[[#This Row],[ifna]]="NA","",IF(Checklist4810[[#This Row],[RelatedPQ]]=0,"",IF(Checklist4810[[#This Row],[RelatedPQ]]="","",IF((INDEX(#REF!,MATCH(Checklist4810[[#This Row],[PIGUID&amp;NO]],#REF!,0),1))=Checklist4810[[#This Row],[PIGUID]],"Not applicable",""))))</f>
        <v/>
      </c>
      <c r="Q55" s="27" t="str">
        <f>IF(Checklist4810[[#This Row],[N/A]]="Not Applicable",INDEX(#REF!,MATCH(Checklist4810[[#This Row],[RelatedPQ]],#REF!,0),3),"")</f>
        <v/>
      </c>
      <c r="R55" s="28" t="str">
        <f>IF(Checklist4810[[#This Row],[SGUID]]="",IF(Checklist4810[[#This Row],[SSGUID]]="",INDEX(PIs[[PHU]:[justification]],MATCH(Checklist4810[[#This Row],[PIGUID]],PIs[GUID],0),2),""),"")</f>
        <v>-</v>
      </c>
    </row>
    <row r="56" spans="2:18" ht="40">
      <c r="B56" s="32"/>
      <c r="C56" s="33"/>
      <c r="D56" s="19">
        <f>IF(Checklist4810[[#This Row],[SGUID]]="",IF(Checklist4810[[#This Row],[SSGUID]]="",0,1),1)</f>
        <v>0</v>
      </c>
      <c r="E56" s="33" t="s">
        <v>236</v>
      </c>
      <c r="F56" s="29" t="str">
        <f>_xlfn.IFNA(Checklist4810[[#This Row],[RelatedPQ]],"NA")</f>
        <v>NA</v>
      </c>
      <c r="G56" s="27" t="e">
        <f>IF(Checklist4810[[#This Row],[PIGUID]]="","",INDEX(#REF!,MATCH(Checklist4810[[#This Row],[PIGUID&amp;NO]],#REF!,0),2))</f>
        <v>#N/A</v>
      </c>
      <c r="H56" s="29" t="str">
        <f>Checklist4810[[#This Row],[PIGUID]]&amp;"NO"</f>
        <v>7JadSCojAvDNLSHK26BiXcNO</v>
      </c>
      <c r="I56" s="29" t="b">
        <f>IF(Checklist4810[[#This Row],[PIGUID]]="","",INDEX(PIs[NA Exempt],MATCH(Checklist4810[[#This Row],[PIGUID]],PIs[GUID],0),1))</f>
        <v>0</v>
      </c>
      <c r="J56" s="27">
        <f>IF(Checklist4810[[#This Row],[SGUID]]="",IF(Checklist4810[[#This Row],[SSGUID]]="",IF(Checklist4810[[#This Row],[PIGUID]]="","",INDEX(PIs[[Column1]:[SS]],MATCH(Checklist4810[[#This Row],[PIGUID]],PIs[GUID],0),2)),INDEX(PIs[[Column1]:[SS]],MATCH(Checklist4810[[#This Row],[SSGUID]],PIs[SSGUID],0),18)),INDEX(PIs[[Column1]:[SS]],MATCH(Checklist4810[[#This Row],[SGUID]],PIs[SGUID],0),14))</f>
        <v>7.3</v>
      </c>
      <c r="K56"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record of payment information is accessible to current workers and kept on file for at least 24 months.</v>
      </c>
      <c r="L56" s="27" t="str">
        <f>IF(Checklist4810[[#This Row],[SGUID]]="",IF(Checklist4810[[#This Row],[SSGUID]]="",INDEX(PIs[[Column1]:[SS]],MATCH(Checklist4810[[#This Row],[PIGUID]],PIs[GUID],0),6),""),"")</f>
        <v xml:space="preserve">The term “accessible” shall require that the worker can look at the personal payment information at the production site, or that it is provided by the producer when requested.
</v>
      </c>
      <c r="M56" s="27" t="str">
        <f>IF(Checklist4810[[#This Row],[SSGUID]]="",IF(Checklist4810[[#This Row],[PIGUID]]="","",INDEX(PIs[[Column1]:[SS]],MATCH(Checklist4810[[#This Row],[PIGUID]],PIs[GUID],0),8)),"")</f>
        <v>Minor Must</v>
      </c>
      <c r="N56" s="27"/>
      <c r="O56" s="27"/>
      <c r="P56" s="27" t="str">
        <f>IF(Checklist4810[[#This Row],[ifna]]="NA","",IF(Checklist4810[[#This Row],[RelatedPQ]]=0,"",IF(Checklist4810[[#This Row],[RelatedPQ]]="","",IF((INDEX(#REF!,MATCH(Checklist4810[[#This Row],[PIGUID&amp;NO]],#REF!,0),1))=Checklist4810[[#This Row],[PIGUID]],"Not applicable",""))))</f>
        <v/>
      </c>
      <c r="Q56" s="27" t="str">
        <f>IF(Checklist4810[[#This Row],[N/A]]="Not Applicable",INDEX(#REF!,MATCH(Checklist4810[[#This Row],[RelatedPQ]],#REF!,0),3),"")</f>
        <v/>
      </c>
      <c r="R56" s="28" t="str">
        <f>IF(Checklist4810[[#This Row],[SGUID]]="",IF(Checklist4810[[#This Row],[SSGUID]]="",INDEX(PIs[[PHU]:[justification]],MATCH(Checklist4810[[#This Row],[PIGUID]],PIs[GUID],0),2),""),"")</f>
        <v>-</v>
      </c>
    </row>
    <row r="57" spans="2:18" ht="20">
      <c r="B57" s="32" t="s">
        <v>220</v>
      </c>
      <c r="C57" s="33"/>
      <c r="D57" s="19">
        <f>IF(Checklist4810[[#This Row],[SGUID]]="",IF(Checklist4810[[#This Row],[SSGUID]]="",0,1),1)</f>
        <v>1</v>
      </c>
      <c r="E57" s="33"/>
      <c r="F57" s="29" t="str">
        <f>_xlfn.IFNA(Checklist4810[[#This Row],[RelatedPQ]],"NA")</f>
        <v/>
      </c>
      <c r="G57" s="27" t="str">
        <f>IF(Checklist4810[[#This Row],[PIGUID]]="","",INDEX(#REF!,MATCH(Checklist4810[[#This Row],[PIGUID&amp;NO]],#REF!,0),2))</f>
        <v/>
      </c>
      <c r="H57" s="29" t="str">
        <f>Checklist4810[[#This Row],[PIGUID]]&amp;"NO"</f>
        <v>NO</v>
      </c>
      <c r="I57" s="29" t="str">
        <f>IF(Checklist4810[[#This Row],[PIGUID]]="","",INDEX(PIs[NA Exempt],MATCH(Checklist4810[[#This Row],[PIGUID]],PIs[GUID],0),1))</f>
        <v/>
      </c>
      <c r="J57" s="27" t="str">
        <f>IF(Checklist4810[[#This Row],[SGUID]]="",IF(Checklist4810[[#This Row],[SSGUID]]="",IF(Checklist4810[[#This Row],[PIGUID]]="","",INDEX(PIs[[Column1]:[SS]],MATCH(Checklist4810[[#This Row],[PIGUID]],PIs[GUID],0),2)),INDEX(PIs[[Column1]:[SS]],MATCH(Checklist4810[[#This Row],[SSGUID]],PIs[SSGUID],0),18)),INDEX(PIs[[Column1]:[SS]],MATCH(Checklist4810[[#This Row],[SGUID]],PIs[SGUID],0),14))</f>
        <v>WAGES</v>
      </c>
      <c r="K57"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57" s="27" t="str">
        <f>IF(Checklist4810[[#This Row],[SGUID]]="",IF(Checklist4810[[#This Row],[SSGUID]]="",INDEX(PIs[[Column1]:[SS]],MATCH(Checklist4810[[#This Row],[PIGUID]],PIs[GUID],0),6),""),"")</f>
        <v/>
      </c>
      <c r="M57" s="27" t="str">
        <f>IF(Checklist4810[[#This Row],[SSGUID]]="",IF(Checklist4810[[#This Row],[PIGUID]]="","",INDEX(PIs[[Column1]:[SS]],MATCH(Checklist4810[[#This Row],[PIGUID]],PIs[GUID],0),8)),"")</f>
        <v/>
      </c>
      <c r="N57" s="27"/>
      <c r="O57" s="27"/>
      <c r="P57" s="27" t="str">
        <f>IF(Checklist4810[[#This Row],[ifna]]="NA","",IF(Checklist4810[[#This Row],[RelatedPQ]]=0,"",IF(Checklist4810[[#This Row],[RelatedPQ]]="","",IF((INDEX(#REF!,MATCH(Checklist4810[[#This Row],[PIGUID&amp;NO]],#REF!,0),1))=Checklist4810[[#This Row],[PIGUID]],"Not applicable",""))))</f>
        <v/>
      </c>
      <c r="Q57" s="27" t="str">
        <f>IF(Checklist4810[[#This Row],[N/A]]="Not Applicable",INDEX(#REF!,MATCH(Checklist4810[[#This Row],[RelatedPQ]],#REF!,0),3),"")</f>
        <v/>
      </c>
      <c r="R57" s="28" t="str">
        <f>IF(Checklist4810[[#This Row],[SGUID]]="",IF(Checklist4810[[#This Row],[SSGUID]]="",INDEX(PIs[[PHU]:[justification]],MATCH(Checklist4810[[#This Row],[PIGUID]],PIs[GUID],0),2),""),"")</f>
        <v/>
      </c>
    </row>
    <row r="58" spans="2:18" ht="30">
      <c r="B58" s="32"/>
      <c r="C58" s="33" t="s">
        <v>50</v>
      </c>
      <c r="D58" s="19">
        <f>IF(Checklist4810[[#This Row],[SGUID]]="",IF(Checklist4810[[#This Row],[SSGUID]]="",0,1),1)</f>
        <v>1</v>
      </c>
      <c r="E58" s="33"/>
      <c r="F58" s="29" t="str">
        <f>_xlfn.IFNA(Checklist4810[[#This Row],[RelatedPQ]],"NA")</f>
        <v/>
      </c>
      <c r="G58" s="27" t="str">
        <f>IF(Checklist4810[[#This Row],[PIGUID]]="","",INDEX(#REF!,MATCH(Checklist4810[[#This Row],[PIGUID&amp;NO]],#REF!,0),2))</f>
        <v/>
      </c>
      <c r="H58" s="29" t="str">
        <f>Checklist4810[[#This Row],[PIGUID]]&amp;"NO"</f>
        <v>NO</v>
      </c>
      <c r="I58" s="29" t="str">
        <f>IF(Checklist4810[[#This Row],[PIGUID]]="","",INDEX(PIs[NA Exempt],MATCH(Checklist4810[[#This Row],[PIGUID]],PIs[GUID],0),1))</f>
        <v/>
      </c>
      <c r="J58" s="27"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58"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58" s="27" t="str">
        <f>IF(Checklist4810[[#This Row],[SGUID]]="",IF(Checklist4810[[#This Row],[SSGUID]]="",INDEX(PIs[[Column1]:[SS]],MATCH(Checklist4810[[#This Row],[PIGUID]],PIs[GUID],0),6),""),"")</f>
        <v/>
      </c>
      <c r="M58" s="27" t="str">
        <f>IF(Checklist4810[[#This Row],[SSGUID]]="",IF(Checklist4810[[#This Row],[PIGUID]]="","",INDEX(PIs[[Column1]:[SS]],MATCH(Checklist4810[[#This Row],[PIGUID]],PIs[GUID],0),8)),"")</f>
        <v/>
      </c>
      <c r="N58" s="27"/>
      <c r="O58" s="27"/>
      <c r="P58" s="27" t="str">
        <f>IF(Checklist4810[[#This Row],[ifna]]="NA","",IF(Checklist4810[[#This Row],[RelatedPQ]]=0,"",IF(Checklist4810[[#This Row],[RelatedPQ]]="","",IF((INDEX(#REF!,MATCH(Checklist4810[[#This Row],[PIGUID&amp;NO]],#REF!,0),1))=Checklist4810[[#This Row],[PIGUID]],"Not applicable",""))))</f>
        <v/>
      </c>
      <c r="Q58" s="27" t="str">
        <f>IF(Checklist4810[[#This Row],[N/A]]="Not Applicable",INDEX(#REF!,MATCH(Checklist4810[[#This Row],[RelatedPQ]],#REF!,0),3),"")</f>
        <v/>
      </c>
      <c r="R58" s="28" t="str">
        <f>IF(Checklist4810[[#This Row],[SGUID]]="",IF(Checklist4810[[#This Row],[SSGUID]]="",INDEX(PIs[[PHU]:[justification]],MATCH(Checklist4810[[#This Row],[PIGUID]],PIs[GUID],0),2),""),"")</f>
        <v/>
      </c>
    </row>
    <row r="59" spans="2:18" ht="130">
      <c r="B59" s="32"/>
      <c r="C59" s="33"/>
      <c r="D59" s="19">
        <f>IF(Checklist4810[[#This Row],[SGUID]]="",IF(Checklist4810[[#This Row],[SSGUID]]="",0,1),1)</f>
        <v>0</v>
      </c>
      <c r="E59" s="33" t="s">
        <v>231</v>
      </c>
      <c r="F59" s="29" t="str">
        <f>_xlfn.IFNA(Checklist4810[[#This Row],[RelatedPQ]],"NA")</f>
        <v>NA</v>
      </c>
      <c r="G59" s="27" t="e">
        <f>IF(Checklist4810[[#This Row],[PIGUID]]="","",INDEX(#REF!,MATCH(Checklist4810[[#This Row],[PIGUID&amp;NO]],#REF!,0),2))</f>
        <v>#N/A</v>
      </c>
      <c r="H59" s="29" t="str">
        <f>Checklist4810[[#This Row],[PIGUID]]&amp;"NO"</f>
        <v>2AU0Rll1ZV8PPz420O78dbNO</v>
      </c>
      <c r="I59" s="29" t="b">
        <f>IF(Checklist4810[[#This Row],[PIGUID]]="","",INDEX(PIs[NA Exempt],MATCH(Checklist4810[[#This Row],[PIGUID]],PIs[GUID],0),1))</f>
        <v>0</v>
      </c>
      <c r="J59" s="27">
        <f>IF(Checklist4810[[#This Row],[SGUID]]="",IF(Checklist4810[[#This Row],[SSGUID]]="",IF(Checklist4810[[#This Row],[PIGUID]]="","",INDEX(PIs[[Column1]:[SS]],MATCH(Checklist4810[[#This Row],[PIGUID]],PIs[GUID],0),2)),INDEX(PIs[[Column1]:[SS]],MATCH(Checklist4810[[#This Row],[SSGUID]],PIs[SSGUID],0),18)),INDEX(PIs[[Column1]:[SS]],MATCH(Checklist4810[[#This Row],[SGUID]],PIs[SGUID],0),14))</f>
        <v>8.1</v>
      </c>
      <c r="K59"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Pay slips or registers show the amount of working time (including overtime) or harvest amount and the wages and/or overtime paid.</v>
      </c>
      <c r="L59" s="27" t="str">
        <f>IF(Checklist4810[[#This Row],[SGUID]]="",IF(Checklist4810[[#This Row],[SSGUID]]="",INDEX(PIs[[Column1]:[SS]],MATCH(Checklist4810[[#This Row],[PIGUID]],PIs[GUID],0),6),""),"")</f>
        <v xml:space="preserve">Compliance with this P&amp;C shall require all of the following proven by evidence:
1. Amount paid for regular time and overtime 
2. Regular working time/harvest amount/any other figure used for payment calculation
3. Summary of overtime hours on top of regular working time
Written pay slips shall be maintained for all current workers and available upon request for the pay period concerned each time that workers are paid.
For agency or subcontracted workers, the direct employer shall provide the producer with a copy of a sample pay slip to be kept for assessment purposes.
</v>
      </c>
      <c r="M59" s="27" t="str">
        <f>IF(Checklist4810[[#This Row],[SSGUID]]="",IF(Checklist4810[[#This Row],[PIGUID]]="","",INDEX(PIs[[Column1]:[SS]],MATCH(Checklist4810[[#This Row],[PIGUID]],PIs[GUID],0),8)),"")</f>
        <v>Minor Must</v>
      </c>
      <c r="N59" s="27"/>
      <c r="O59" s="27"/>
      <c r="P59" s="27" t="str">
        <f>IF(Checklist4810[[#This Row],[ifna]]="NA","",IF(Checklist4810[[#This Row],[RelatedPQ]]=0,"",IF(Checklist4810[[#This Row],[RelatedPQ]]="","",IF((INDEX(#REF!,MATCH(Checklist4810[[#This Row],[PIGUID&amp;NO]],#REF!,0),1))=Checklist4810[[#This Row],[PIGUID]],"Not applicable",""))))</f>
        <v/>
      </c>
      <c r="Q59" s="27" t="str">
        <f>IF(Checklist4810[[#This Row],[N/A]]="Not Applicable",INDEX(#REF!,MATCH(Checklist4810[[#This Row],[RelatedPQ]],#REF!,0),3),"")</f>
        <v/>
      </c>
      <c r="R59" s="28" t="str">
        <f>IF(Checklist4810[[#This Row],[SGUID]]="",IF(Checklist4810[[#This Row],[SSGUID]]="",INDEX(PIs[[PHU]:[justification]],MATCH(Checklist4810[[#This Row],[PIGUID]],PIs[GUID],0),2),""),"")</f>
        <v>-</v>
      </c>
    </row>
    <row r="60" spans="2:18" ht="80">
      <c r="B60" s="32"/>
      <c r="C60" s="33"/>
      <c r="D60" s="19">
        <f>IF(Checklist4810[[#This Row],[SGUID]]="",IF(Checklist4810[[#This Row],[SSGUID]]="",0,1),1)</f>
        <v>0</v>
      </c>
      <c r="E60" s="33" t="s">
        <v>226</v>
      </c>
      <c r="F60" s="29" t="str">
        <f>_xlfn.IFNA(Checklist4810[[#This Row],[RelatedPQ]],"NA")</f>
        <v>NA</v>
      </c>
      <c r="G60" s="27" t="e">
        <f>IF(Checklist4810[[#This Row],[PIGUID]]="","",INDEX(#REF!,MATCH(Checklist4810[[#This Row],[PIGUID&amp;NO]],#REF!,0),2))</f>
        <v>#N/A</v>
      </c>
      <c r="H60" s="29" t="str">
        <f>Checklist4810[[#This Row],[PIGUID]]&amp;"NO"</f>
        <v>7L9M3vUuHtx6WK7TuILq92NO</v>
      </c>
      <c r="I60" s="29" t="b">
        <f>IF(Checklist4810[[#This Row],[PIGUID]]="","",INDEX(PIs[NA Exempt],MATCH(Checklist4810[[#This Row],[PIGUID]],PIs[GUID],0),1))</f>
        <v>0</v>
      </c>
      <c r="J60" s="27">
        <f>IF(Checklist4810[[#This Row],[SGUID]]="",IF(Checklist4810[[#This Row],[SSGUID]]="",IF(Checklist4810[[#This Row],[PIGUID]]="","",INDEX(PIs[[Column1]:[SS]],MATCH(Checklist4810[[#This Row],[PIGUID]],PIs[GUID],0),2)),INDEX(PIs[[Column1]:[SS]],MATCH(Checklist4810[[#This Row],[SSGUID]],PIs[SSGUID],0),18)),INDEX(PIs[[Column1]:[SS]],MATCH(Checklist4810[[#This Row],[SGUID]],PIs[SGUID],0),14))</f>
        <v>8.1999999999999993</v>
      </c>
      <c r="K60"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Wages, payments, number of hours, government social security/pension contributions, and payroll taxes in the pay slip comply with the employment terms and conditions, with national labor regulations, and/or with collective bargaining agreements.</v>
      </c>
      <c r="L60" s="27" t="str">
        <f>IF(Checklist4810[[#This Row],[SGUID]]="",IF(Checklist4810[[#This Row],[SSGUID]]="",INDEX(PIs[[Column1]:[SS]],MATCH(Checklist4810[[#This Row],[PIGUID]],PIs[GUID],0),6),""),"")</f>
        <v>The assessor shall check the following information in the sample pay slips: 
1. Social security payments/pension contributions
2. Payroll taxes
3. Wages/payments (at least minimum wage)
Compliance shall require all items to be correct (verification in pay slips and agreement with terms documents and labor regulations) following the document sampling rules.</v>
      </c>
      <c r="M60" s="27" t="str">
        <f>IF(Checklist4810[[#This Row],[SSGUID]]="",IF(Checklist4810[[#This Row],[PIGUID]]="","",INDEX(PIs[[Column1]:[SS]],MATCH(Checklist4810[[#This Row],[PIGUID]],PIs[GUID],0),8)),"")</f>
        <v>Major Must</v>
      </c>
      <c r="N60" s="27"/>
      <c r="O60" s="27"/>
      <c r="P60" s="27" t="str">
        <f>IF(Checklist4810[[#This Row],[ifna]]="NA","",IF(Checklist4810[[#This Row],[RelatedPQ]]=0,"",IF(Checklist4810[[#This Row],[RelatedPQ]]="","",IF((INDEX(#REF!,MATCH(Checklist4810[[#This Row],[PIGUID&amp;NO]],#REF!,0),1))=Checklist4810[[#This Row],[PIGUID]],"Not applicable",""))))</f>
        <v/>
      </c>
      <c r="Q60" s="27" t="str">
        <f>IF(Checklist4810[[#This Row],[N/A]]="Not Applicable",INDEX(#REF!,MATCH(Checklist4810[[#This Row],[RelatedPQ]],#REF!,0),3),"")</f>
        <v/>
      </c>
      <c r="R60" s="28" t="str">
        <f>IF(Checklist4810[[#This Row],[SGUID]]="",IF(Checklist4810[[#This Row],[SSGUID]]="",INDEX(PIs[[PHU]:[justification]],MATCH(Checklist4810[[#This Row],[PIGUID]],PIs[GUID],0),2),""),"")</f>
        <v>-</v>
      </c>
    </row>
    <row r="61" spans="2:18" ht="150">
      <c r="B61" s="32"/>
      <c r="C61" s="33"/>
      <c r="D61" s="19">
        <f>IF(Checklist4810[[#This Row],[SGUID]]="",IF(Checklist4810[[#This Row],[SSGUID]]="",0,1),1)</f>
        <v>0</v>
      </c>
      <c r="E61" s="33" t="s">
        <v>221</v>
      </c>
      <c r="F61" s="29" t="str">
        <f>_xlfn.IFNA(Checklist4810[[#This Row],[RelatedPQ]],"NA")</f>
        <v>NA</v>
      </c>
      <c r="G61" s="27" t="e">
        <f>IF(Checklist4810[[#This Row],[PIGUID]]="","",INDEX(#REF!,MATCH(Checklist4810[[#This Row],[PIGUID&amp;NO]],#REF!,0),2))</f>
        <v>#N/A</v>
      </c>
      <c r="H61" s="29" t="str">
        <f>Checklist4810[[#This Row],[PIGUID]]&amp;"NO"</f>
        <v>2ddM8JCAfgsJ6XIpNQ4YlBNO</v>
      </c>
      <c r="I61" s="29" t="b">
        <f>IF(Checklist4810[[#This Row],[PIGUID]]="","",INDEX(PIs[NA Exempt],MATCH(Checklist4810[[#This Row],[PIGUID]],PIs[GUID],0),1))</f>
        <v>0</v>
      </c>
      <c r="J61" s="27">
        <f>IF(Checklist4810[[#This Row],[SGUID]]="",IF(Checklist4810[[#This Row],[SSGUID]]="",IF(Checklist4810[[#This Row],[PIGUID]]="","",INDEX(PIs[[Column1]:[SS]],MATCH(Checklist4810[[#This Row],[PIGUID]],PIs[GUID],0),2)),INDEX(PIs[[Column1]:[SS]],MATCH(Checklist4810[[#This Row],[SSGUID]],PIs[SSGUID],0),18)),INDEX(PIs[[Column1]:[SS]],MATCH(Checklist4810[[#This Row],[SGUID]],PIs[SGUID],0),14))</f>
        <v>8.3000000000000007</v>
      </c>
      <c r="K61"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All workers earn at least the national minimum wage and/or the collective bargain agreement wage within regular working hours.</v>
      </c>
      <c r="L61" s="27" t="str">
        <f>IF(Checklist4810[[#This Row],[SGUID]]="",IF(Checklist4810[[#This Row],[SSGUID]]="",INDEX(PIs[[Column1]:[SS]],MATCH(Checklist4810[[#This Row],[PIGUID]],PIs[GUID],0),6),""),"")</f>
        <v>When worker wages are calculated per piece, quota, or unit, this system shall record that minimum wage and/or the collective bargaining agreement wage is obtained within regular working hours.
All workers, regardless of their gender, citizenship, or migrant status, shall receive the same remuneration for equal jobs and qualification even when remuneration is above minimum wage.
The assessor shall check the number of regular hours (not including overtime) and minimum wage. 
For agency or subcontracted workers, the assessor shall verify information on terms of employment with workers, where possible. If non-compliance is found, the producer shall document each instance, including corrective steps taken.</v>
      </c>
      <c r="M61" s="27" t="str">
        <f>IF(Checklist4810[[#This Row],[SSGUID]]="",IF(Checklist4810[[#This Row],[PIGUID]]="","",INDEX(PIs[[Column1]:[SS]],MATCH(Checklist4810[[#This Row],[PIGUID]],PIs[GUID],0),8)),"")</f>
        <v>Major Must</v>
      </c>
      <c r="N61" s="27"/>
      <c r="O61" s="27"/>
      <c r="P61" s="27" t="str">
        <f>IF(Checklist4810[[#This Row],[ifna]]="NA","",IF(Checklist4810[[#This Row],[RelatedPQ]]=0,"",IF(Checklist4810[[#This Row],[RelatedPQ]]="","",IF((INDEX(#REF!,MATCH(Checklist4810[[#This Row],[PIGUID&amp;NO]],#REF!,0),1))=Checklist4810[[#This Row],[PIGUID]],"Not applicable",""))))</f>
        <v/>
      </c>
      <c r="Q61" s="27" t="str">
        <f>IF(Checklist4810[[#This Row],[N/A]]="Not Applicable",INDEX(#REF!,MATCH(Checklist4810[[#This Row],[RelatedPQ]],#REF!,0),3),"")</f>
        <v/>
      </c>
      <c r="R61" s="28" t="str">
        <f>IF(Checklist4810[[#This Row],[SGUID]]="",IF(Checklist4810[[#This Row],[SSGUID]]="",INDEX(PIs[[PHU]:[justification]],MATCH(Checklist4810[[#This Row],[PIGUID]],PIs[GUID],0),2),""),"")</f>
        <v>-</v>
      </c>
    </row>
    <row r="62" spans="2:18" ht="130">
      <c r="B62" s="32"/>
      <c r="C62" s="33"/>
      <c r="D62" s="19">
        <f>IF(Checklist4810[[#This Row],[SGUID]]="",IF(Checklist4810[[#This Row],[SSGUID]]="",0,1),1)</f>
        <v>0</v>
      </c>
      <c r="E62" s="33" t="s">
        <v>215</v>
      </c>
      <c r="F62" s="29" t="str">
        <f>_xlfn.IFNA(Checklist4810[[#This Row],[RelatedPQ]],"NA")</f>
        <v>NA</v>
      </c>
      <c r="G62" s="27" t="e">
        <f>IF(Checklist4810[[#This Row],[PIGUID]]="","",INDEX(#REF!,MATCH(Checklist4810[[#This Row],[PIGUID&amp;NO]],#REF!,0),2))</f>
        <v>#N/A</v>
      </c>
      <c r="H62" s="29" t="str">
        <f>Checklist4810[[#This Row],[PIGUID]]&amp;"NO"</f>
        <v>47xPHO8UxslhAdrZpPtuo4NO</v>
      </c>
      <c r="I62" s="29" t="b">
        <f>IF(Checklist4810[[#This Row],[PIGUID]]="","",INDEX(PIs[NA Exempt],MATCH(Checklist4810[[#This Row],[PIGUID]],PIs[GUID],0),1))</f>
        <v>0</v>
      </c>
      <c r="J62" s="27">
        <f>IF(Checklist4810[[#This Row],[SGUID]]="",IF(Checklist4810[[#This Row],[SSGUID]]="",IF(Checklist4810[[#This Row],[PIGUID]]="","",INDEX(PIs[[Column1]:[SS]],MATCH(Checklist4810[[#This Row],[PIGUID]],PIs[GUID],0),2)),INDEX(PIs[[Column1]:[SS]],MATCH(Checklist4810[[#This Row],[SSGUID]],PIs[SSGUID],0),18)),INDEX(PIs[[Column1]:[SS]],MATCH(Checklist4810[[#This Row],[SGUID]],PIs[SGUID],0),14))</f>
        <v>8.4</v>
      </c>
      <c r="K62"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Any deductions from salaries are included in the pay slip and are legally justified in writing, clearly explained, and accepted by the worker in files.</v>
      </c>
      <c r="L62" s="27" t="str">
        <f>IF(Checklist4810[[#This Row],[SGUID]]="",IF(Checklist4810[[#This Row],[SSGUID]]="",INDEX(PIs[[Column1]:[SS]],MATCH(Checklist4810[[#This Row],[PIGUID]],PIs[GUID],0),6),""),"")</f>
        <v>Pay slips shall include deduction information. There shall be records explaining the deductions. 
In the case of prior loans and advances, deductions from wages made for their repayment shall not exceed the limits prescribed by national law. Workers shall be duly informed of the terms and conditions for granting and repayment of advances and loans.
In the case of recruitment fees, no fees or costs incurred in the recruitment process for workers to secure employment or placement shall be allowed, regardless of the manner, timing, or location in which such fees are imposed or collected, including up-front payments workers have had to make to their recruitment agency or their employer.</v>
      </c>
      <c r="M62" s="27" t="str">
        <f>IF(Checklist4810[[#This Row],[SSGUID]]="",IF(Checklist4810[[#This Row],[PIGUID]]="","",INDEX(PIs[[Column1]:[SS]],MATCH(Checklist4810[[#This Row],[PIGUID]],PIs[GUID],0),8)),"")</f>
        <v>Major Must</v>
      </c>
      <c r="N62" s="27"/>
      <c r="O62" s="27"/>
      <c r="P62" s="27" t="str">
        <f>IF(Checklist4810[[#This Row],[ifna]]="NA","",IF(Checklist4810[[#This Row],[RelatedPQ]]=0,"",IF(Checklist4810[[#This Row],[RelatedPQ]]="","",IF((INDEX(#REF!,MATCH(Checklist4810[[#This Row],[PIGUID&amp;NO]],#REF!,0),1))=Checklist4810[[#This Row],[PIGUID]],"Not applicable",""))))</f>
        <v/>
      </c>
      <c r="Q62" s="27" t="str">
        <f>IF(Checklist4810[[#This Row],[N/A]]="Not Applicable",INDEX(#REF!,MATCH(Checklist4810[[#This Row],[RelatedPQ]],#REF!,0),3),"")</f>
        <v/>
      </c>
      <c r="R62" s="28" t="str">
        <f>IF(Checklist4810[[#This Row],[SGUID]]="",IF(Checklist4810[[#This Row],[SSGUID]]="",INDEX(PIs[[PHU]:[justification]],MATCH(Checklist4810[[#This Row],[PIGUID]],PIs[GUID],0),2),""),"")</f>
        <v>-</v>
      </c>
    </row>
    <row r="63" spans="2:18" ht="52.5">
      <c r="B63" s="32" t="s">
        <v>69</v>
      </c>
      <c r="C63" s="33"/>
      <c r="D63" s="19">
        <f>IF(Checklist4810[[#This Row],[SGUID]]="",IF(Checklist4810[[#This Row],[SSGUID]]="",0,1),1)</f>
        <v>1</v>
      </c>
      <c r="E63" s="33"/>
      <c r="F63" s="29" t="str">
        <f>_xlfn.IFNA(Checklist4810[[#This Row],[RelatedPQ]],"NA")</f>
        <v/>
      </c>
      <c r="G63" s="27" t="str">
        <f>IF(Checklist4810[[#This Row],[PIGUID]]="","",INDEX(#REF!,MATCH(Checklist4810[[#This Row],[PIGUID&amp;NO]],#REF!,0),2))</f>
        <v/>
      </c>
      <c r="H63" s="29" t="str">
        <f>Checklist4810[[#This Row],[PIGUID]]&amp;"NO"</f>
        <v>NO</v>
      </c>
      <c r="I63" s="29" t="str">
        <f>IF(Checklist4810[[#This Row],[PIGUID]]="","",INDEX(PIs[NA Exempt],MATCH(Checklist4810[[#This Row],[PIGUID]],PIs[GUID],0),1))</f>
        <v/>
      </c>
      <c r="J63" s="27" t="str">
        <f>IF(Checklist4810[[#This Row],[SGUID]]="",IF(Checklist4810[[#This Row],[SSGUID]]="",IF(Checklist4810[[#This Row],[PIGUID]]="","",INDEX(PIs[[Column1]:[SS]],MATCH(Checklist4810[[#This Row],[PIGUID]],PIs[GUID],0),2)),INDEX(PIs[[Column1]:[SS]],MATCH(Checklist4810[[#This Row],[SSGUID]],PIs[SSGUID],0),18)),INDEX(PIs[[Column1]:[SS]],MATCH(Checklist4810[[#This Row],[SGUID]],PIs[SGUID],0),14))</f>
        <v>WORKING AGE, CHILD LABOR, AND YOUNG WORKERS</v>
      </c>
      <c r="K63"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63" s="27" t="str">
        <f>IF(Checklist4810[[#This Row],[SGUID]]="",IF(Checklist4810[[#This Row],[SSGUID]]="",INDEX(PIs[[Column1]:[SS]],MATCH(Checklist4810[[#This Row],[PIGUID]],PIs[GUID],0),6),""),"")</f>
        <v/>
      </c>
      <c r="M63" s="27" t="str">
        <f>IF(Checklist4810[[#This Row],[SSGUID]]="",IF(Checklist4810[[#This Row],[PIGUID]]="","",INDEX(PIs[[Column1]:[SS]],MATCH(Checklist4810[[#This Row],[PIGUID]],PIs[GUID],0),8)),"")</f>
        <v/>
      </c>
      <c r="N63" s="27"/>
      <c r="O63" s="27"/>
      <c r="P63" s="27" t="str">
        <f>IF(Checklist4810[[#This Row],[ifna]]="NA","",IF(Checklist4810[[#This Row],[RelatedPQ]]=0,"",IF(Checklist4810[[#This Row],[RelatedPQ]]="","",IF((INDEX(#REF!,MATCH(Checklist4810[[#This Row],[PIGUID&amp;NO]],#REF!,0),1))=Checklist4810[[#This Row],[PIGUID]],"Not applicable",""))))</f>
        <v/>
      </c>
      <c r="Q63" s="27" t="str">
        <f>IF(Checklist4810[[#This Row],[N/A]]="Not Applicable",INDEX(#REF!,MATCH(Checklist4810[[#This Row],[RelatedPQ]],#REF!,0),3),"")</f>
        <v/>
      </c>
      <c r="R63" s="28" t="str">
        <f>IF(Checklist4810[[#This Row],[SGUID]]="",IF(Checklist4810[[#This Row],[SSGUID]]="",INDEX(PIs[[PHU]:[justification]],MATCH(Checklist4810[[#This Row],[PIGUID]],PIs[GUID],0),2),""),"")</f>
        <v/>
      </c>
    </row>
    <row r="64" spans="2:18" ht="30">
      <c r="B64" s="32"/>
      <c r="C64" s="33" t="s">
        <v>50</v>
      </c>
      <c r="D64" s="19">
        <f>IF(Checklist4810[[#This Row],[SGUID]]="",IF(Checklist4810[[#This Row],[SSGUID]]="",0,1),1)</f>
        <v>1</v>
      </c>
      <c r="E64" s="33"/>
      <c r="F64" s="29" t="str">
        <f>_xlfn.IFNA(Checklist4810[[#This Row],[RelatedPQ]],"NA")</f>
        <v/>
      </c>
      <c r="G64" s="27" t="str">
        <f>IF(Checklist4810[[#This Row],[PIGUID]]="","",INDEX(#REF!,MATCH(Checklist4810[[#This Row],[PIGUID&amp;NO]],#REF!,0),2))</f>
        <v/>
      </c>
      <c r="H64" s="29" t="str">
        <f>Checklist4810[[#This Row],[PIGUID]]&amp;"NO"</f>
        <v>NO</v>
      </c>
      <c r="I64" s="29" t="str">
        <f>IF(Checklist4810[[#This Row],[PIGUID]]="","",INDEX(PIs[NA Exempt],MATCH(Checklist4810[[#This Row],[PIGUID]],PIs[GUID],0),1))</f>
        <v/>
      </c>
      <c r="J64" s="27"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64"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64" s="27" t="str">
        <f>IF(Checklist4810[[#This Row],[SGUID]]="",IF(Checklist4810[[#This Row],[SSGUID]]="",INDEX(PIs[[Column1]:[SS]],MATCH(Checklist4810[[#This Row],[PIGUID]],PIs[GUID],0),6),""),"")</f>
        <v/>
      </c>
      <c r="M64" s="27" t="str">
        <f>IF(Checklist4810[[#This Row],[SSGUID]]="",IF(Checklist4810[[#This Row],[PIGUID]]="","",INDEX(PIs[[Column1]:[SS]],MATCH(Checklist4810[[#This Row],[PIGUID]],PIs[GUID],0),8)),"")</f>
        <v/>
      </c>
      <c r="N64" s="27"/>
      <c r="O64" s="27"/>
      <c r="P64" s="27" t="str">
        <f>IF(Checklist4810[[#This Row],[ifna]]="NA","",IF(Checklist4810[[#This Row],[RelatedPQ]]=0,"",IF(Checklist4810[[#This Row],[RelatedPQ]]="","",IF((INDEX(#REF!,MATCH(Checklist4810[[#This Row],[PIGUID&amp;NO]],#REF!,0),1))=Checklist4810[[#This Row],[PIGUID]],"Not applicable",""))))</f>
        <v/>
      </c>
      <c r="Q64" s="27" t="str">
        <f>IF(Checklist4810[[#This Row],[N/A]]="Not Applicable",INDEX(#REF!,MATCH(Checklist4810[[#This Row],[RelatedPQ]],#REF!,0),3),"")</f>
        <v/>
      </c>
      <c r="R64" s="28" t="str">
        <f>IF(Checklist4810[[#This Row],[SGUID]]="",IF(Checklist4810[[#This Row],[SSGUID]]="",INDEX(PIs[[PHU]:[justification]],MATCH(Checklist4810[[#This Row],[PIGUID]],PIs[GUID],0),2),""),"")</f>
        <v/>
      </c>
    </row>
    <row r="65" spans="2:18" ht="409.5">
      <c r="B65" s="32"/>
      <c r="C65" s="33"/>
      <c r="D65" s="19">
        <f>IF(Checklist4810[[#This Row],[SGUID]]="",IF(Checklist4810[[#This Row],[SSGUID]]="",0,1),1)</f>
        <v>0</v>
      </c>
      <c r="E65" s="33" t="s">
        <v>210</v>
      </c>
      <c r="F65" s="29" t="str">
        <f>_xlfn.IFNA(Checklist4810[[#This Row],[RelatedPQ]],"NA")</f>
        <v>NA</v>
      </c>
      <c r="G65" s="27" t="e">
        <f>IF(Checklist4810[[#This Row],[PIGUID]]="","",INDEX(#REF!,MATCH(Checklist4810[[#This Row],[PIGUID&amp;NO]],#REF!,0),2))</f>
        <v>#N/A</v>
      </c>
      <c r="H65" s="29" t="str">
        <f>Checklist4810[[#This Row],[PIGUID]]&amp;"NO"</f>
        <v>4MXkUbBzWPBDeLgWkf1NrzNO</v>
      </c>
      <c r="I65" s="29" t="b">
        <f>IF(Checklist4810[[#This Row],[PIGUID]]="","",INDEX(PIs[NA Exempt],MATCH(Checklist4810[[#This Row],[PIGUID]],PIs[GUID],0),1))</f>
        <v>0</v>
      </c>
      <c r="J65" s="27">
        <f>IF(Checklist4810[[#This Row],[SGUID]]="",IF(Checklist4810[[#This Row],[SSGUID]]="",IF(Checklist4810[[#This Row],[PIGUID]]="","",INDEX(PIs[[Column1]:[SS]],MATCH(Checklist4810[[#This Row],[PIGUID]],PIs[GUID],0),2)),INDEX(PIs[[Column1]:[SS]],MATCH(Checklist4810[[#This Row],[SSGUID]],PIs[SSGUID],0),18)),INDEX(PIs[[Column1]:[SS]],MATCH(Checklist4810[[#This Row],[SGUID]],PIs[SGUID],0),14))</f>
        <v>9.1</v>
      </c>
      <c r="K65"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The producer verifies that no worker below the legal minimum age of employment or the age of completion of compulsory education (whichever provides the highest protection) is working at the production sites.  
The minimum age of employment shall not be less than 15 years and 13 for light work. For countries exempt from ILO Convention 138, the minimum age of employment shall not be less than 14 and 12 for light work. </v>
      </c>
      <c r="L65" s="27" t="str">
        <f>IF(Checklist4810[[#This Row],[SGUID]]="",IF(Checklist4810[[#This Row],[SSGUID]]="",INDEX(PIs[[Column1]:[SS]],MATCH(Checklist4810[[#This Row],[PIGUID]],PIs[GUID],0),6),""),"")</f>
        <v xml:space="preserve">The term “verifies” requires that the producer shall have a verification process or method for checking this information about the workers, including employment agency/subcontracted workers (e.g., checking worker ID, working permit, working registration card, trade union membership card, etc.) and filing a copy. A verbal explanation of the verification process or method shall be sufficient together with documental evidence.  
For family farms without hired workers, “workers” shall refer to core family members working on the farm. 
The “production site” shall include any site within the scope of the GRASP assessment and IFA or equivalent standard audit. 
For service providers or short-term visitors providing production-related activities as defined by IFA, the producer shall verify company ID, personal ID, working permit, working registration card, picture ID when available, etc.  
The producer shall apply the verification procedure to any person providing work, services, or any activity related to production at the production site or subcontracted sites. The absence of a terms of employment document does not eliminate the obligation to comply with this P&amp;C. In these cases, the producer shall ensure that no persons below the legal minimum age of employment are involved in any working activity unless those allowed to family members in family core business farms. 
“Light work”: age-appropriate tasks that are of lower risk and do not interfere with a child’s schooling and leisure time and do not adversely impact health, safety, and development of the minor. 
If the age of completion of compulsory education is higher than the legal minimum age of employment, the assessor shall check that the work tasks do not interfere with schooling (e.g., minors are enrolled in and attend school, work schedules allow getting to school, teachers are available at the farm, etc.). 
Any official school/university, government, industry, or trade union program that supervises development of apprenticeships (e.g., traineeship, internship, workplace learning, etc.) shall be documented. Documentation shall include at least the participants’ names, ages, conditions, hours, and parental consents. </v>
      </c>
      <c r="M65" s="27" t="str">
        <f>IF(Checklist4810[[#This Row],[SSGUID]]="",IF(Checklist4810[[#This Row],[PIGUID]]="","",INDEX(PIs[[Column1]:[SS]],MATCH(Checklist4810[[#This Row],[PIGUID]],PIs[GUID],0),8)),"")</f>
        <v>Major Must</v>
      </c>
      <c r="N65" s="27"/>
      <c r="O65" s="27"/>
      <c r="P65" s="27" t="str">
        <f>IF(Checklist4810[[#This Row],[ifna]]="NA","",IF(Checklist4810[[#This Row],[RelatedPQ]]=0,"",IF(Checklist4810[[#This Row],[RelatedPQ]]="","",IF((INDEX(#REF!,MATCH(Checklist4810[[#This Row],[PIGUID&amp;NO]],#REF!,0),1))=Checklist4810[[#This Row],[PIGUID]],"Not applicable",""))))</f>
        <v/>
      </c>
      <c r="Q65" s="27" t="str">
        <f>IF(Checklist4810[[#This Row],[N/A]]="Not Applicable",INDEX(#REF!,MATCH(Checklist4810[[#This Row],[RelatedPQ]],#REF!,0),3),"")</f>
        <v/>
      </c>
      <c r="R65" s="28" t="str">
        <f>IF(Checklist4810[[#This Row],[SGUID]]="",IF(Checklist4810[[#This Row],[SSGUID]]="",INDEX(PIs[[PHU]:[justification]],MATCH(Checklist4810[[#This Row],[PIGUID]],PIs[GUID],0),2),""),"")</f>
        <v>-</v>
      </c>
    </row>
    <row r="66" spans="2:18" ht="90">
      <c r="B66" s="32"/>
      <c r="C66" s="33"/>
      <c r="D66" s="19">
        <f>IF(Checklist4810[[#This Row],[SGUID]]="",IF(Checklist4810[[#This Row],[SSGUID]]="",0,1),1)</f>
        <v>0</v>
      </c>
      <c r="E66" s="33" t="s">
        <v>75</v>
      </c>
      <c r="F66" s="29" t="str">
        <f>_xlfn.IFNA(Checklist4810[[#This Row],[RelatedPQ]],"NA")</f>
        <v>NA</v>
      </c>
      <c r="G66" s="27" t="e">
        <f>IF(Checklist4810[[#This Row],[PIGUID]]="","",INDEX(#REF!,MATCH(Checklist4810[[#This Row],[PIGUID&amp;NO]],#REF!,0),2))</f>
        <v>#N/A</v>
      </c>
      <c r="H66" s="29" t="str">
        <f>Checklist4810[[#This Row],[PIGUID]]&amp;"NO"</f>
        <v>48Kfoa4PqmcfqhOmRGtnxLNO</v>
      </c>
      <c r="I66" s="29" t="b">
        <f>IF(Checklist4810[[#This Row],[PIGUID]]="","",INDEX(PIs[NA Exempt],MATCH(Checklist4810[[#This Row],[PIGUID]],PIs[GUID],0),1))</f>
        <v>0</v>
      </c>
      <c r="J66" s="27">
        <f>IF(Checklist4810[[#This Row],[SGUID]]="",IF(Checklist4810[[#This Row],[SSGUID]]="",IF(Checklist4810[[#This Row],[PIGUID]]="","",INDEX(PIs[[Column1]:[SS]],MATCH(Checklist4810[[#This Row],[PIGUID]],PIs[GUID],0),2)),INDEX(PIs[[Column1]:[SS]],MATCH(Checklist4810[[#This Row],[SSGUID]],PIs[SSGUID],0),18)),INDEX(PIs[[Column1]:[SS]],MATCH(Checklist4810[[#This Row],[SGUID]],PIs[SGUID],0),14))</f>
        <v>9.1999999999999993</v>
      </c>
      <c r="K66"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producer checks that no worker under the age of 18 is engaged in night work or tasks that are hazardous in nature in any producing/handling site.</v>
      </c>
      <c r="L66" s="27" t="str">
        <f>IF(Checklist4810[[#This Row],[SGUID]]="",IF(Checklist4810[[#This Row],[SSGUID]]="",INDEX(PIs[[Column1]:[SS]],MATCH(Checklist4810[[#This Row],[PIGUID]],PIs[GUID],0),6),""),"")</f>
        <v>The term ‘checks’ requires that the producer shall identify all workers below the age of 18 and verify that their tasks are not performed at night and are not of a hazardous nature. 
“Light work”: Age-appropriate tasks that are of lower risk and do not interfere with a child’s schooling and leisure time and do not adversely impact health, safety, and development of the minor.
The assessor shall check the age of completion of compulsory education.</v>
      </c>
      <c r="M66" s="27" t="str">
        <f>IF(Checklist4810[[#This Row],[SSGUID]]="",IF(Checklist4810[[#This Row],[PIGUID]]="","",INDEX(PIs[[Column1]:[SS]],MATCH(Checklist4810[[#This Row],[PIGUID]],PIs[GUID],0),8)),"")</f>
        <v>Major Must</v>
      </c>
      <c r="N66" s="27"/>
      <c r="O66" s="27"/>
      <c r="P66" s="27" t="str">
        <f>IF(Checklist4810[[#This Row],[ifna]]="NA","",IF(Checklist4810[[#This Row],[RelatedPQ]]=0,"",IF(Checklist4810[[#This Row],[RelatedPQ]]="","",IF((INDEX(#REF!,MATCH(Checklist4810[[#This Row],[PIGUID&amp;NO]],#REF!,0),1))=Checklist4810[[#This Row],[PIGUID]],"Not applicable",""))))</f>
        <v/>
      </c>
      <c r="Q66" s="27" t="str">
        <f>IF(Checklist4810[[#This Row],[N/A]]="Not Applicable",INDEX(#REF!,MATCH(Checklist4810[[#This Row],[RelatedPQ]],#REF!,0),3),"")</f>
        <v/>
      </c>
      <c r="R66" s="28" t="str">
        <f>IF(Checklist4810[[#This Row],[SGUID]]="",IF(Checklist4810[[#This Row],[SSGUID]]="",INDEX(PIs[[PHU]:[justification]],MATCH(Checklist4810[[#This Row],[PIGUID]],PIs[GUID],0),2),""),"")</f>
        <v>-</v>
      </c>
    </row>
    <row r="67" spans="2:18" ht="210">
      <c r="B67" s="32"/>
      <c r="C67" s="33"/>
      <c r="D67" s="19">
        <f>IF(Checklist4810[[#This Row],[SGUID]]="",IF(Checklist4810[[#This Row],[SSGUID]]="",0,1),1)</f>
        <v>0</v>
      </c>
      <c r="E67" s="33" t="s">
        <v>64</v>
      </c>
      <c r="F67" s="29" t="str">
        <f>_xlfn.IFNA(Checklist4810[[#This Row],[RelatedPQ]],"NA")</f>
        <v>NA</v>
      </c>
      <c r="G67" s="27" t="e">
        <f>IF(Checklist4810[[#This Row],[PIGUID]]="","",INDEX(#REF!,MATCH(Checklist4810[[#This Row],[PIGUID&amp;NO]],#REF!,0),2))</f>
        <v>#N/A</v>
      </c>
      <c r="H67" s="29" t="str">
        <f>Checklist4810[[#This Row],[PIGUID]]&amp;"NO"</f>
        <v>2qCBkbLsGCA2vaZfEo70jlNO</v>
      </c>
      <c r="I67" s="29" t="b">
        <f>IF(Checklist4810[[#This Row],[PIGUID]]="","",INDEX(PIs[NA Exempt],MATCH(Checklist4810[[#This Row],[PIGUID]],PIs[GUID],0),1))</f>
        <v>0</v>
      </c>
      <c r="J67" s="27">
        <f>IF(Checklist4810[[#This Row],[SGUID]]="",IF(Checklist4810[[#This Row],[SSGUID]]="",IF(Checklist4810[[#This Row],[PIGUID]]="","",INDEX(PIs[[Column1]:[SS]],MATCH(Checklist4810[[#This Row],[PIGUID]],PIs[GUID],0),2)),INDEX(PIs[[Column1]:[SS]],MATCH(Checklist4810[[#This Row],[SSGUID]],PIs[SSGUID],0),18)),INDEX(PIs[[Column1]:[SS]],MATCH(Checklist4810[[#This Row],[SGUID]],PIs[SGUID],0),14))</f>
        <v>9.3000000000000007</v>
      </c>
      <c r="K67"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Children on family farms shall be employed only by their core family under conditions that support their protection, right to education, and safety. </v>
      </c>
      <c r="L67" s="27" t="str">
        <f>IF(Checklist4810[[#This Row],[SGUID]]="",IF(Checklist4810[[#This Row],[SSGUID]]="",INDEX(PIs[[Column1]:[SS]],MATCH(Checklist4810[[#This Row],[PIGUID]],PIs[GUID],0),6),""),"")</f>
        <v>The term “conditions that support their protection, right to education, and safety” is defined as follows: 
Persons below the legal minimum age of employment working on their family’s farm, shall at least work under the following conditions: 
1. The minors are under direct supervision of their parents or guardians. 
2. Their work is done on their own family farms.
3. The work tasks do not interfere with schooling (i.e., minors are enrolled in and attend school).
4. The work is not at night or hazardous in nature.
5. The work consists of age-appropriate tasks that are of lower risk.
6. The hours of work are monitored (reported) to be less than those of workers at or above the legal working age, including hours spent in household chores (e.g., cleaning, cooking, childcare, collecting water and firewood).
7. Parents or guardians declare these conditions in a written self-statement, which is kept on file by the producer and that must be reviewed and cross-checked on site during GRASP assessment.</v>
      </c>
      <c r="M67" s="27" t="str">
        <f>IF(Checklist4810[[#This Row],[SSGUID]]="",IF(Checklist4810[[#This Row],[PIGUID]]="","",INDEX(PIs[[Column1]:[SS]],MATCH(Checklist4810[[#This Row],[PIGUID]],PIs[GUID],0),8)),"")</f>
        <v>Major Must</v>
      </c>
      <c r="N67" s="27"/>
      <c r="O67" s="27"/>
      <c r="P67" s="27" t="str">
        <f>IF(Checklist4810[[#This Row],[ifna]]="NA","",IF(Checklist4810[[#This Row],[RelatedPQ]]=0,"",IF(Checklist4810[[#This Row],[RelatedPQ]]="","",IF((INDEX(#REF!,MATCH(Checklist4810[[#This Row],[PIGUID&amp;NO]],#REF!,0),1))=Checklist4810[[#This Row],[PIGUID]],"Not applicable",""))))</f>
        <v/>
      </c>
      <c r="Q67" s="27" t="str">
        <f>IF(Checklist4810[[#This Row],[N/A]]="Not Applicable",INDEX(#REF!,MATCH(Checklist4810[[#This Row],[RelatedPQ]],#REF!,0),3),"")</f>
        <v/>
      </c>
      <c r="R67" s="28" t="str">
        <f>IF(Checklist4810[[#This Row],[SGUID]]="",IF(Checklist4810[[#This Row],[SSGUID]]="",INDEX(PIs[[PHU]:[justification]],MATCH(Checklist4810[[#This Row],[PIGUID]],PIs[GUID],0),2),""),"")</f>
        <v>-</v>
      </c>
    </row>
    <row r="68" spans="2:18" ht="300">
      <c r="B68" s="32"/>
      <c r="C68" s="33"/>
      <c r="D68" s="19">
        <f>IF(Checklist4810[[#This Row],[SGUID]]="",IF(Checklist4810[[#This Row],[SSGUID]]="",0,1),1)</f>
        <v>0</v>
      </c>
      <c r="E68" s="33" t="s">
        <v>70</v>
      </c>
      <c r="F68" s="29" t="str">
        <f>_xlfn.IFNA(Checklist4810[[#This Row],[RelatedPQ]],"NA")</f>
        <v>NA</v>
      </c>
      <c r="G68" s="27" t="e">
        <f>IF(Checklist4810[[#This Row],[PIGUID]]="","",INDEX(#REF!,MATCH(Checklist4810[[#This Row],[PIGUID&amp;NO]],#REF!,0),2))</f>
        <v>#N/A</v>
      </c>
      <c r="H68" s="29" t="str">
        <f>Checklist4810[[#This Row],[PIGUID]]&amp;"NO"</f>
        <v>2j6Ket1Nb7Mbvw9lA7fb04NO</v>
      </c>
      <c r="I68" s="29" t="b">
        <f>IF(Checklist4810[[#This Row],[PIGUID]]="","",INDEX(PIs[NA Exempt],MATCH(Checklist4810[[#This Row],[PIGUID]],PIs[GUID],0),1))</f>
        <v>0</v>
      </c>
      <c r="J68" s="27">
        <f>IF(Checklist4810[[#This Row],[SGUID]]="",IF(Checklist4810[[#This Row],[SSGUID]]="",IF(Checklist4810[[#This Row],[PIGUID]]="","",INDEX(PIs[[Column1]:[SS]],MATCH(Checklist4810[[#This Row],[PIGUID]],PIs[GUID],0),2)),INDEX(PIs[[Column1]:[SS]],MATCH(Checklist4810[[#This Row],[SSGUID]],PIs[SSGUID],0),18)),INDEX(PIs[[Column1]:[SS]],MATCH(Checklist4810[[#This Row],[SGUID]],PIs[SGUID],0),14))</f>
        <v>9.4</v>
      </c>
      <c r="K68"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Supervisory staff has been informed of the legal requirements on working age and of the effective remediation plan (when workers under the age 18 are found working in non-compliance). </v>
      </c>
      <c r="L68" s="27" t="str">
        <f>IF(Checklist4810[[#This Row],[SGUID]]="",IF(Checklist4810[[#This Row],[SSGUID]]="",INDEX(PIs[[Column1]:[SS]],MATCH(Checklist4810[[#This Row],[PIGUID]],PIs[GUID],0),6),""),"")</f>
        <v xml:space="preserve">The term “supervisory staff” shall refer to any staff member in contact with workers or with supervising duties at the production site (e.g., foreman, manager, crew supervisor, etc.). If the producer does not have such staff, the producer shall have knowledge of the GRASP criteria on this topic and shall have a remediation plan.
There shall be a documented remediation plan for potential non-compliances of all the P&amp;Cs in this section. Compliance without a remediation plan shall be possible only if no workers are under the age of 18. For Option 2 producer groups, compliance without a remediation plan shall be possible only if there are no family farms among the producer group members and/or none of the producer group members have workers under the age of 18.
For family farms without hired workers, “workers” shall refer to core family members working on the farm.
The remediation plan shall, at minimum, include written details on how the children will be removed from the workplace and replaced and how the organization is preventing every individual child from entering worse forms of child labor (including hazardous work, slavery-like practices, recruitment into armed conflict, sex work, labor trafficking, and/or illicit activities).
In case of non-compliances with P&amp;Cs under this section, immediate remedy for children or young workers shall be provided (i.e., removal from situation). For young workers, in addition to the removal, there shall be assurance of future remediation actions (included in the plan) securing access to adequate work and wages (if applicable). This shall be applicable to family farms accordingly. </v>
      </c>
      <c r="M68" s="27" t="str">
        <f>IF(Checklist4810[[#This Row],[SSGUID]]="",IF(Checklist4810[[#This Row],[PIGUID]]="","",INDEX(PIs[[Column1]:[SS]],MATCH(Checklist4810[[#This Row],[PIGUID]],PIs[GUID],0),8)),"")</f>
        <v>Minor Must</v>
      </c>
      <c r="N68" s="27"/>
      <c r="O68" s="27"/>
      <c r="P68" s="27" t="str">
        <f>IF(Checklist4810[[#This Row],[ifna]]="NA","",IF(Checklist4810[[#This Row],[RelatedPQ]]=0,"",IF(Checklist4810[[#This Row],[RelatedPQ]]="","",IF((INDEX(#REF!,MATCH(Checklist4810[[#This Row],[PIGUID&amp;NO]],#REF!,0),1))=Checklist4810[[#This Row],[PIGUID]],"Not applicable",""))))</f>
        <v/>
      </c>
      <c r="Q68" s="27" t="str">
        <f>IF(Checklist4810[[#This Row],[N/A]]="Not Applicable",INDEX(#REF!,MATCH(Checklist4810[[#This Row],[RelatedPQ]],#REF!,0),3),"")</f>
        <v/>
      </c>
      <c r="R68" s="28" t="str">
        <f>IF(Checklist4810[[#This Row],[SGUID]]="",IF(Checklist4810[[#This Row],[SSGUID]]="",INDEX(PIs[[PHU]:[justification]],MATCH(Checklist4810[[#This Row],[PIGUID]],PIs[GUID],0),2),""),"")</f>
        <v>-</v>
      </c>
    </row>
    <row r="69" spans="2:18" ht="42">
      <c r="B69" s="32" t="s">
        <v>194</v>
      </c>
      <c r="C69" s="33"/>
      <c r="D69" s="19">
        <f>IF(Checklist4810[[#This Row],[SGUID]]="",IF(Checklist4810[[#This Row],[SSGUID]]="",0,1),1)</f>
        <v>1</v>
      </c>
      <c r="E69" s="33"/>
      <c r="F69" s="29" t="str">
        <f>_xlfn.IFNA(Checklist4810[[#This Row],[RelatedPQ]],"NA")</f>
        <v/>
      </c>
      <c r="G69" s="27" t="str">
        <f>IF(Checklist4810[[#This Row],[PIGUID]]="","",INDEX(#REF!,MATCH(Checklist4810[[#This Row],[PIGUID&amp;NO]],#REF!,0),2))</f>
        <v/>
      </c>
      <c r="H69" s="29" t="str">
        <f>Checklist4810[[#This Row],[PIGUID]]&amp;"NO"</f>
        <v>NO</v>
      </c>
      <c r="I69" s="29" t="str">
        <f>IF(Checklist4810[[#This Row],[PIGUID]]="","",INDEX(PIs[NA Exempt],MATCH(Checklist4810[[#This Row],[PIGUID]],PIs[GUID],0),1))</f>
        <v/>
      </c>
      <c r="J69" s="27" t="str">
        <f>IF(Checklist4810[[#This Row],[SGUID]]="",IF(Checklist4810[[#This Row],[SSGUID]]="",IF(Checklist4810[[#This Row],[PIGUID]]="","",INDEX(PIs[[Column1]:[SS]],MATCH(Checklist4810[[#This Row],[PIGUID]],PIs[GUID],0),2)),INDEX(PIs[[Column1]:[SS]],MATCH(Checklist4810[[#This Row],[SSGUID]],PIs[SSGUID],0),18)),INDEX(PIs[[Column1]:[SS]],MATCH(Checklist4810[[#This Row],[SGUID]],PIs[SGUID],0),14))</f>
        <v>COMPULSORY SCHOOL AGE AND SCHOOL ACCESS</v>
      </c>
      <c r="K69"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69" s="27" t="str">
        <f>IF(Checklist4810[[#This Row],[SGUID]]="",IF(Checklist4810[[#This Row],[SSGUID]]="",INDEX(PIs[[Column1]:[SS]],MATCH(Checklist4810[[#This Row],[PIGUID]],PIs[GUID],0),6),""),"")</f>
        <v/>
      </c>
      <c r="M69" s="27" t="str">
        <f>IF(Checklist4810[[#This Row],[SSGUID]]="",IF(Checklist4810[[#This Row],[PIGUID]]="","",INDEX(PIs[[Column1]:[SS]],MATCH(Checklist4810[[#This Row],[PIGUID]],PIs[GUID],0),8)),"")</f>
        <v/>
      </c>
      <c r="N69" s="27"/>
      <c r="O69" s="27"/>
      <c r="P69" s="27" t="str">
        <f>IF(Checklist4810[[#This Row],[ifna]]="NA","",IF(Checklist4810[[#This Row],[RelatedPQ]]=0,"",IF(Checklist4810[[#This Row],[RelatedPQ]]="","",IF((INDEX(#REF!,MATCH(Checklist4810[[#This Row],[PIGUID&amp;NO]],#REF!,0),1))=Checklist4810[[#This Row],[PIGUID]],"Not applicable",""))))</f>
        <v/>
      </c>
      <c r="Q69" s="27" t="str">
        <f>IF(Checklist4810[[#This Row],[N/A]]="Not Applicable",INDEX(#REF!,MATCH(Checklist4810[[#This Row],[RelatedPQ]],#REF!,0),3),"")</f>
        <v/>
      </c>
      <c r="R69" s="28" t="str">
        <f>IF(Checklist4810[[#This Row],[SGUID]]="",IF(Checklist4810[[#This Row],[SSGUID]]="",INDEX(PIs[[PHU]:[justification]],MATCH(Checklist4810[[#This Row],[PIGUID]],PIs[GUID],0),2),""),"")</f>
        <v/>
      </c>
    </row>
    <row r="70" spans="2:18" ht="30">
      <c r="B70" s="32"/>
      <c r="C70" s="33" t="s">
        <v>50</v>
      </c>
      <c r="D70" s="19">
        <f>IF(Checklist4810[[#This Row],[SGUID]]="",IF(Checklist4810[[#This Row],[SSGUID]]="",0,1),1)</f>
        <v>1</v>
      </c>
      <c r="E70" s="33"/>
      <c r="F70" s="29" t="str">
        <f>_xlfn.IFNA(Checklist4810[[#This Row],[RelatedPQ]],"NA")</f>
        <v/>
      </c>
      <c r="G70" s="27" t="str">
        <f>IF(Checklist4810[[#This Row],[PIGUID]]="","",INDEX(#REF!,MATCH(Checklist4810[[#This Row],[PIGUID&amp;NO]],#REF!,0),2))</f>
        <v/>
      </c>
      <c r="H70" s="29" t="str">
        <f>Checklist4810[[#This Row],[PIGUID]]&amp;"NO"</f>
        <v>NO</v>
      </c>
      <c r="I70" s="29" t="str">
        <f>IF(Checklist4810[[#This Row],[PIGUID]]="","",INDEX(PIs[NA Exempt],MATCH(Checklist4810[[#This Row],[PIGUID]],PIs[GUID],0),1))</f>
        <v/>
      </c>
      <c r="J70" s="27"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70"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70" s="27" t="str">
        <f>IF(Checklist4810[[#This Row],[SGUID]]="",IF(Checklist4810[[#This Row],[SSGUID]]="",INDEX(PIs[[Column1]:[SS]],MATCH(Checklist4810[[#This Row],[PIGUID]],PIs[GUID],0),6),""),"")</f>
        <v/>
      </c>
      <c r="M70" s="27" t="str">
        <f>IF(Checklist4810[[#This Row],[SSGUID]]="",IF(Checklist4810[[#This Row],[PIGUID]]="","",INDEX(PIs[[Column1]:[SS]],MATCH(Checklist4810[[#This Row],[PIGUID]],PIs[GUID],0),8)),"")</f>
        <v/>
      </c>
      <c r="N70" s="27"/>
      <c r="O70" s="27"/>
      <c r="P70" s="27" t="str">
        <f>IF(Checklist4810[[#This Row],[ifna]]="NA","",IF(Checklist4810[[#This Row],[RelatedPQ]]=0,"",IF(Checklist4810[[#This Row],[RelatedPQ]]="","",IF((INDEX(#REF!,MATCH(Checklist4810[[#This Row],[PIGUID&amp;NO]],#REF!,0),1))=Checklist4810[[#This Row],[PIGUID]],"Not applicable",""))))</f>
        <v/>
      </c>
      <c r="Q70" s="27" t="str">
        <f>IF(Checklist4810[[#This Row],[N/A]]="Not Applicable",INDEX(#REF!,MATCH(Checklist4810[[#This Row],[RelatedPQ]],#REF!,0),3),"")</f>
        <v/>
      </c>
      <c r="R70" s="28" t="str">
        <f>IF(Checklist4810[[#This Row],[SGUID]]="",IF(Checklist4810[[#This Row],[SSGUID]]="",INDEX(PIs[[PHU]:[justification]],MATCH(Checklist4810[[#This Row],[PIGUID]],PIs[GUID],0),2),""),"")</f>
        <v/>
      </c>
    </row>
    <row r="71" spans="2:18" ht="200">
      <c r="B71" s="32"/>
      <c r="C71" s="33"/>
      <c r="D71" s="19">
        <f>IF(Checklist4810[[#This Row],[SGUID]]="",IF(Checklist4810[[#This Row],[SSGUID]]="",0,1),1)</f>
        <v>0</v>
      </c>
      <c r="E71" s="33" t="s">
        <v>205</v>
      </c>
      <c r="F71" s="29" t="str">
        <f>_xlfn.IFNA(Checklist4810[[#This Row],[RelatedPQ]],"NA")</f>
        <v>NA</v>
      </c>
      <c r="G71" s="27" t="e">
        <f>IF(Checklist4810[[#This Row],[PIGUID]]="","",INDEX(#REF!,MATCH(Checklist4810[[#This Row],[PIGUID&amp;NO]],#REF!,0),2))</f>
        <v>#N/A</v>
      </c>
      <c r="H71" s="29" t="str">
        <f>Checklist4810[[#This Row],[PIGUID]]&amp;"NO"</f>
        <v>11vbwwY7FDR5ijFG54HRRXNO</v>
      </c>
      <c r="I71" s="29" t="b">
        <f>IF(Checklist4810[[#This Row],[PIGUID]]="","",INDEX(PIs[NA Exempt],MATCH(Checklist4810[[#This Row],[PIGUID]],PIs[GUID],0),1))</f>
        <v>0</v>
      </c>
      <c r="J71" s="27">
        <f>IF(Checklist4810[[#This Row],[SGUID]]="",IF(Checklist4810[[#This Row],[SSGUID]]="",IF(Checklist4810[[#This Row],[PIGUID]]="","",INDEX(PIs[[Column1]:[SS]],MATCH(Checklist4810[[#This Row],[PIGUID]],PIs[GUID],0),2)),INDEX(PIs[[Column1]:[SS]],MATCH(Checklist4810[[#This Row],[SSGUID]],PIs[SSGUID],0),18)),INDEX(PIs[[Column1]:[SS]],MATCH(Checklist4810[[#This Row],[SGUID]],PIs[SGUID],0),14))</f>
        <v>10.1</v>
      </c>
      <c r="K71"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Any children at compulsory school age living or working on any production sites shall have access to school education. </v>
      </c>
      <c r="L71" s="27" t="str">
        <f>IF(Checklist4810[[#This Row],[SGUID]]="",IF(Checklist4810[[#This Row],[SSGUID]]="",INDEX(PIs[[Column1]:[SS]],MATCH(Checklist4810[[#This Row],[PIGUID]],PIs[GUID],0),6),""),"")</f>
        <v xml:space="preserve">The term “any children” shall include children legally working (i.e., children on family farms, children at legal age of employment, etc.), children of workers and of supervisory staff (including the owner, operator, etc.).
If the age of compulsory school completion is higher than the set legal minimum age of employment and children below the age of compulsory school completion are hired, the producer shall guarantee that any worker below the age of completion of compulsory school shall have access to school education.
The term “access to school education” shall require that children have the possibility to enroll in and attend school (i.e., school is reachable within a reasonable distance, school route is safe, etc.).
The producer shall instruct workers who are parents or guardians of children living at the production site or of employed children below the age of completion of compulsory school about the possibilities of access to school education in the area. It is understood that parents/guardians are responsible for enforcing attendance at school. This shall be applicable to family farms accordingly. </v>
      </c>
      <c r="M71" s="27" t="str">
        <f>IF(Checklist4810[[#This Row],[SSGUID]]="",IF(Checklist4810[[#This Row],[PIGUID]]="","",INDEX(PIs[[Column1]:[SS]],MATCH(Checklist4810[[#This Row],[PIGUID]],PIs[GUID],0),8)),"")</f>
        <v>Major Must</v>
      </c>
      <c r="N71" s="27"/>
      <c r="O71" s="27"/>
      <c r="P71" s="27" t="str">
        <f>IF(Checklist4810[[#This Row],[ifna]]="NA","",IF(Checklist4810[[#This Row],[RelatedPQ]]=0,"",IF(Checklist4810[[#This Row],[RelatedPQ]]="","",IF((INDEX(#REF!,MATCH(Checklist4810[[#This Row],[PIGUID&amp;NO]],#REF!,0),1))=Checklist4810[[#This Row],[PIGUID]],"Not applicable",""))))</f>
        <v/>
      </c>
      <c r="Q71" s="27" t="str">
        <f>IF(Checklist4810[[#This Row],[N/A]]="Not Applicable",INDEX(#REF!,MATCH(Checklist4810[[#This Row],[RelatedPQ]],#REF!,0),3),"")</f>
        <v/>
      </c>
      <c r="R71" s="28" t="str">
        <f>IF(Checklist4810[[#This Row],[SGUID]]="",IF(Checklist4810[[#This Row],[SSGUID]]="",INDEX(PIs[[PHU]:[justification]],MATCH(Checklist4810[[#This Row],[PIGUID]],PIs[GUID],0),2),""),"")</f>
        <v>-</v>
      </c>
    </row>
    <row r="72" spans="2:18" ht="70">
      <c r="B72" s="32"/>
      <c r="C72" s="33"/>
      <c r="D72" s="19">
        <f>IF(Checklist4810[[#This Row],[SGUID]]="",IF(Checklist4810[[#This Row],[SSGUID]]="",0,1),1)</f>
        <v>0</v>
      </c>
      <c r="E72" s="33" t="s">
        <v>200</v>
      </c>
      <c r="F72" s="29" t="str">
        <f>_xlfn.IFNA(Checklist4810[[#This Row],[RelatedPQ]],"NA")</f>
        <v>NA</v>
      </c>
      <c r="G72" s="27" t="e">
        <f>IF(Checklist4810[[#This Row],[PIGUID]]="","",INDEX(#REF!,MATCH(Checklist4810[[#This Row],[PIGUID&amp;NO]],#REF!,0),2))</f>
        <v>#N/A</v>
      </c>
      <c r="H72" s="29" t="str">
        <f>Checklist4810[[#This Row],[PIGUID]]&amp;"NO"</f>
        <v>2q3Qew96xppHm4YhdowKe6NO</v>
      </c>
      <c r="I72" s="29" t="b">
        <f>IF(Checklist4810[[#This Row],[PIGUID]]="","",INDEX(PIs[NA Exempt],MATCH(Checklist4810[[#This Row],[PIGUID]],PIs[GUID],0),1))</f>
        <v>0</v>
      </c>
      <c r="J72" s="27">
        <f>IF(Checklist4810[[#This Row],[SGUID]]="",IF(Checklist4810[[#This Row],[SSGUID]]="",IF(Checklist4810[[#This Row],[PIGUID]]="","",INDEX(PIs[[Column1]:[SS]],MATCH(Checklist4810[[#This Row],[PIGUID]],PIs[GUID],0),2)),INDEX(PIs[[Column1]:[SS]],MATCH(Checklist4810[[#This Row],[SSGUID]],PIs[SSGUID],0),18)),INDEX(PIs[[Column1]:[SS]],MATCH(Checklist4810[[#This Row],[SGUID]],PIs[SGUID],0),14))</f>
        <v>10.199999999999999</v>
      </c>
      <c r="K72"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The producer verifies and keeps records with the full name, name of parents, and date of birth of all children at the production sites who are below the age of completion of compulsory schooling. </v>
      </c>
      <c r="L72" s="27" t="str">
        <f>IF(Checklist4810[[#This Row],[SGUID]]="",IF(Checklist4810[[#This Row],[SSGUID]]="",INDEX(PIs[[Column1]:[SS]],MATCH(Checklist4810[[#This Row],[PIGUID]],PIs[GUID],0),6),""),"")</f>
        <v xml:space="preserve">The term “verifies and keeps records” requires that the producer shall have a verification process or method (e.g., checking worker ID, working permit, working registration card, trade union membership card, etc., and keeping a copy on file) to verify the information. This shall be applicable to family farms accordingly. 
</v>
      </c>
      <c r="M72" s="27" t="str">
        <f>IF(Checklist4810[[#This Row],[SSGUID]]="",IF(Checklist4810[[#This Row],[PIGUID]]="","",INDEX(PIs[[Column1]:[SS]],MATCH(Checklist4810[[#This Row],[PIGUID]],PIs[GUID],0),8)),"")</f>
        <v>Minor Must</v>
      </c>
      <c r="N72" s="27"/>
      <c r="O72" s="27"/>
      <c r="P72" s="27" t="str">
        <f>IF(Checklist4810[[#This Row],[ifna]]="NA","",IF(Checklist4810[[#This Row],[RelatedPQ]]=0,"",IF(Checklist4810[[#This Row],[RelatedPQ]]="","",IF((INDEX(#REF!,MATCH(Checklist4810[[#This Row],[PIGUID&amp;NO]],#REF!,0),1))=Checklist4810[[#This Row],[PIGUID]],"Not applicable",""))))</f>
        <v/>
      </c>
      <c r="Q72" s="27" t="str">
        <f>IF(Checklist4810[[#This Row],[N/A]]="Not Applicable",INDEX(#REF!,MATCH(Checklist4810[[#This Row],[RelatedPQ]],#REF!,0),3),"")</f>
        <v/>
      </c>
      <c r="R72" s="28" t="str">
        <f>IF(Checklist4810[[#This Row],[SGUID]]="",IF(Checklist4810[[#This Row],[SSGUID]]="",INDEX(PIs[[PHU]:[justification]],MATCH(Checklist4810[[#This Row],[PIGUID]],PIs[GUID],0),2),""),"")</f>
        <v>-</v>
      </c>
    </row>
    <row r="73" spans="2:18" ht="140">
      <c r="B73" s="32"/>
      <c r="C73" s="33"/>
      <c r="D73" s="19">
        <f>IF(Checklist4810[[#This Row],[SGUID]]="",IF(Checklist4810[[#This Row],[SSGUID]]="",0,1),1)</f>
        <v>0</v>
      </c>
      <c r="E73" s="33" t="s">
        <v>195</v>
      </c>
      <c r="F73" s="29" t="str">
        <f>_xlfn.IFNA(Checklist4810[[#This Row],[RelatedPQ]],"NA")</f>
        <v>NA</v>
      </c>
      <c r="G73" s="27" t="e">
        <f>IF(Checklist4810[[#This Row],[PIGUID]]="","",INDEX(#REF!,MATCH(Checklist4810[[#This Row],[PIGUID&amp;NO]],#REF!,0),2))</f>
        <v>#N/A</v>
      </c>
      <c r="H73" s="29" t="str">
        <f>Checklist4810[[#This Row],[PIGUID]]&amp;"NO"</f>
        <v>7bILznBt63q1KynGvuuyg3NO</v>
      </c>
      <c r="I73" s="29" t="b">
        <f>IF(Checklist4810[[#This Row],[PIGUID]]="","",INDEX(PIs[NA Exempt],MATCH(Checklist4810[[#This Row],[PIGUID]],PIs[GUID],0),1))</f>
        <v>0</v>
      </c>
      <c r="J73" s="27">
        <f>IF(Checklist4810[[#This Row],[SGUID]]="",IF(Checklist4810[[#This Row],[SSGUID]]="",IF(Checklist4810[[#This Row],[PIGUID]]="","",INDEX(PIs[[Column1]:[SS]],MATCH(Checklist4810[[#This Row],[PIGUID]],PIs[GUID],0),2)),INDEX(PIs[[Column1]:[SS]],MATCH(Checklist4810[[#This Row],[SSGUID]],PIs[SSGUID],0),18)),INDEX(PIs[[Column1]:[SS]],MATCH(Checklist4810[[#This Row],[SGUID]],PIs[SGUID],0),14))</f>
        <v>10.3</v>
      </c>
      <c r="K73"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If access to a school is not possible, the producer facilitates transport for children below the age of completion of compulsory schooling. </v>
      </c>
      <c r="L73" s="27" t="str">
        <f>IF(Checklist4810[[#This Row],[SGUID]]="",IF(Checklist4810[[#This Row],[SSGUID]]="",INDEX(PIs[[Column1]:[SS]],MATCH(Checklist4810[[#This Row],[PIGUID]],PIs[GUID],0),6),""),"")</f>
        <v xml:space="preserve">The term “access to a school is not possible” shall cover situations in which children have no possibility to enroll in and cannot attend school (e.g., school is not reachable by walking an age-appropriate distance without compromising the children’ health or safety, the school route is not safe, etc.).
The term “facilitates transport” shall require the producer to request public transport from local authorities, provide private transportation, or subsidize transportation as necessary to ensure that children can easily get to school. This shall be applicable to family farms accordingly. For family farms without hired workers, family income limitations may be considered by the assessor when assessing compliance with these criteria.
</v>
      </c>
      <c r="M73" s="27" t="str">
        <f>IF(Checklist4810[[#This Row],[SSGUID]]="",IF(Checklist4810[[#This Row],[PIGUID]]="","",INDEX(PIs[[Column1]:[SS]],MATCH(Checklist4810[[#This Row],[PIGUID]],PIs[GUID],0),8)),"")</f>
        <v>Major Must</v>
      </c>
      <c r="N73" s="27"/>
      <c r="O73" s="27"/>
      <c r="P73" s="27" t="str">
        <f>IF(Checklist4810[[#This Row],[ifna]]="NA","",IF(Checklist4810[[#This Row],[RelatedPQ]]=0,"",IF(Checklist4810[[#This Row],[RelatedPQ]]="","",IF((INDEX(#REF!,MATCH(Checklist4810[[#This Row],[PIGUID&amp;NO]],#REF!,0),1))=Checklist4810[[#This Row],[PIGUID]],"Not applicable",""))))</f>
        <v/>
      </c>
      <c r="Q73" s="27" t="str">
        <f>IF(Checklist4810[[#This Row],[N/A]]="Not Applicable",INDEX(#REF!,MATCH(Checklist4810[[#This Row],[RelatedPQ]],#REF!,0),3),"")</f>
        <v/>
      </c>
      <c r="R73" s="28" t="str">
        <f>IF(Checklist4810[[#This Row],[SGUID]]="",IF(Checklist4810[[#This Row],[SSGUID]]="",INDEX(PIs[[PHU]:[justification]],MATCH(Checklist4810[[#This Row],[PIGUID]],PIs[GUID],0),2),""),"")</f>
        <v>-</v>
      </c>
    </row>
    <row r="74" spans="2:18" ht="70">
      <c r="B74" s="32"/>
      <c r="C74" s="33"/>
      <c r="D74" s="19">
        <f>IF(Checklist4810[[#This Row],[SGUID]]="",IF(Checklist4810[[#This Row],[SSGUID]]="",0,1),1)</f>
        <v>0</v>
      </c>
      <c r="E74" s="33" t="s">
        <v>189</v>
      </c>
      <c r="F74" s="29" t="str">
        <f>_xlfn.IFNA(Checklist4810[[#This Row],[RelatedPQ]],"NA")</f>
        <v>NA</v>
      </c>
      <c r="G74" s="27" t="e">
        <f>IF(Checklist4810[[#This Row],[PIGUID]]="","",INDEX(#REF!,MATCH(Checklist4810[[#This Row],[PIGUID&amp;NO]],#REF!,0),2))</f>
        <v>#N/A</v>
      </c>
      <c r="H74" s="29" t="str">
        <f>Checklist4810[[#This Row],[PIGUID]]&amp;"NO"</f>
        <v>1yYGn2OV22MAusoIFctqCZNO</v>
      </c>
      <c r="I74" s="29" t="b">
        <f>IF(Checklist4810[[#This Row],[PIGUID]]="","",INDEX(PIs[NA Exempt],MATCH(Checklist4810[[#This Row],[PIGUID]],PIs[GUID],0),1))</f>
        <v>0</v>
      </c>
      <c r="J74" s="27">
        <f>IF(Checklist4810[[#This Row],[SGUID]]="",IF(Checklist4810[[#This Row],[SSGUID]]="",IF(Checklist4810[[#This Row],[PIGUID]]="","",INDEX(PIs[[Column1]:[SS]],MATCH(Checklist4810[[#This Row],[PIGUID]],PIs[GUID],0),2)),INDEX(PIs[[Column1]:[SS]],MATCH(Checklist4810[[#This Row],[SSGUID]],PIs[SSGUID],0),18)),INDEX(PIs[[Column1]:[SS]],MATCH(Checklist4810[[#This Row],[SGUID]],PIs[SGUID],0),14))</f>
        <v>10.4</v>
      </c>
      <c r="K74"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If schools are not available for children living and/or employed on the production sites who are below the age of compulsory school completion, the producer facilitates on-site schooling.</v>
      </c>
      <c r="L74" s="27" t="str">
        <f>IF(Checklist4810[[#This Row],[SGUID]]="",IF(Checklist4810[[#This Row],[SSGUID]]="",INDEX(PIs[[Column1]:[SS]],MATCH(Checklist4810[[#This Row],[PIGUID]],PIs[GUID],0),6),""),"")</f>
        <v xml:space="preserve">The term “facilitates on-site schooling” shall include, e.g., requests to local authorities for teachers to come onto the production site, providing possibilities for teachers to come onto the production site, subsidizing teachers to come onto the production site, etc. This shall be applicable to family farms accordingly. 
</v>
      </c>
      <c r="M74" s="27" t="str">
        <f>IF(Checklist4810[[#This Row],[SSGUID]]="",IF(Checklist4810[[#This Row],[PIGUID]]="","",INDEX(PIs[[Column1]:[SS]],MATCH(Checklist4810[[#This Row],[PIGUID]],PIs[GUID],0),8)),"")</f>
        <v>Major Must</v>
      </c>
      <c r="N74" s="27"/>
      <c r="O74" s="27"/>
      <c r="P74" s="27" t="str">
        <f>IF(Checklist4810[[#This Row],[ifna]]="NA","",IF(Checklist4810[[#This Row],[RelatedPQ]]=0,"",IF(Checklist4810[[#This Row],[RelatedPQ]]="","",IF((INDEX(#REF!,MATCH(Checklist4810[[#This Row],[PIGUID&amp;NO]],#REF!,0),1))=Checklist4810[[#This Row],[PIGUID]],"Not applicable",""))))</f>
        <v/>
      </c>
      <c r="Q74" s="27" t="str">
        <f>IF(Checklist4810[[#This Row],[N/A]]="Not Applicable",INDEX(#REF!,MATCH(Checklist4810[[#This Row],[RelatedPQ]],#REF!,0),3),"")</f>
        <v/>
      </c>
      <c r="R74" s="28" t="str">
        <f>IF(Checklist4810[[#This Row],[SGUID]]="",IF(Checklist4810[[#This Row],[SSGUID]]="",INDEX(PIs[[PHU]:[justification]],MATCH(Checklist4810[[#This Row],[PIGUID]],PIs[GUID],0),2),""),"")</f>
        <v>-</v>
      </c>
    </row>
    <row r="75" spans="2:18" ht="31.5">
      <c r="B75" s="32" t="s">
        <v>168</v>
      </c>
      <c r="C75" s="33"/>
      <c r="D75" s="19">
        <f>IF(Checklist4810[[#This Row],[SGUID]]="",IF(Checklist4810[[#This Row],[SSGUID]]="",0,1),1)</f>
        <v>1</v>
      </c>
      <c r="E75" s="33"/>
      <c r="F75" s="29" t="str">
        <f>_xlfn.IFNA(Checklist4810[[#This Row],[RelatedPQ]],"NA")</f>
        <v/>
      </c>
      <c r="G75" s="27" t="str">
        <f>IF(Checklist4810[[#This Row],[PIGUID]]="","",INDEX(#REF!,MATCH(Checklist4810[[#This Row],[PIGUID&amp;NO]],#REF!,0),2))</f>
        <v/>
      </c>
      <c r="H75" s="29" t="str">
        <f>Checklist4810[[#This Row],[PIGUID]]&amp;"NO"</f>
        <v>NO</v>
      </c>
      <c r="I75" s="29" t="str">
        <f>IF(Checklist4810[[#This Row],[PIGUID]]="","",INDEX(PIs[NA Exempt],MATCH(Checklist4810[[#This Row],[PIGUID]],PIs[GUID],0),1))</f>
        <v/>
      </c>
      <c r="J75" s="27" t="str">
        <f>IF(Checklist4810[[#This Row],[SGUID]]="",IF(Checklist4810[[#This Row],[SSGUID]]="",IF(Checklist4810[[#This Row],[PIGUID]]="","",INDEX(PIs[[Column1]:[SS]],MATCH(Checklist4810[[#This Row],[PIGUID]],PIs[GUID],0),2)),INDEX(PIs[[Column1]:[SS]],MATCH(Checklist4810[[#This Row],[SSGUID]],PIs[SSGUID],0),18)),INDEX(PIs[[Column1]:[SS]],MATCH(Checklist4810[[#This Row],[SGUID]],PIs[SGUID],0),14))</f>
        <v>TIME RECORDING SYSTEMS</v>
      </c>
      <c r="K75"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75" s="27" t="str">
        <f>IF(Checklist4810[[#This Row],[SGUID]]="",IF(Checklist4810[[#This Row],[SSGUID]]="",INDEX(PIs[[Column1]:[SS]],MATCH(Checklist4810[[#This Row],[PIGUID]],PIs[GUID],0),6),""),"")</f>
        <v/>
      </c>
      <c r="M75" s="27" t="str">
        <f>IF(Checklist4810[[#This Row],[SSGUID]]="",IF(Checklist4810[[#This Row],[PIGUID]]="","",INDEX(PIs[[Column1]:[SS]],MATCH(Checklist4810[[#This Row],[PIGUID]],PIs[GUID],0),8)),"")</f>
        <v/>
      </c>
      <c r="N75" s="27"/>
      <c r="O75" s="27"/>
      <c r="P75" s="27" t="str">
        <f>IF(Checklist4810[[#This Row],[ifna]]="NA","",IF(Checklist4810[[#This Row],[RelatedPQ]]=0,"",IF(Checklist4810[[#This Row],[RelatedPQ]]="","",IF((INDEX(#REF!,MATCH(Checklist4810[[#This Row],[PIGUID&amp;NO]],#REF!,0),1))=Checklist4810[[#This Row],[PIGUID]],"Not applicable",""))))</f>
        <v/>
      </c>
      <c r="Q75" s="27" t="str">
        <f>IF(Checklist4810[[#This Row],[N/A]]="Not Applicable",INDEX(#REF!,MATCH(Checklist4810[[#This Row],[RelatedPQ]],#REF!,0),3),"")</f>
        <v/>
      </c>
      <c r="R75" s="28" t="str">
        <f>IF(Checklist4810[[#This Row],[SGUID]]="",IF(Checklist4810[[#This Row],[SSGUID]]="",INDEX(PIs[[PHU]:[justification]],MATCH(Checklist4810[[#This Row],[PIGUID]],PIs[GUID],0),2),""),"")</f>
        <v/>
      </c>
    </row>
    <row r="76" spans="2:18" ht="30">
      <c r="B76" s="32"/>
      <c r="C76" s="33" t="s">
        <v>50</v>
      </c>
      <c r="D76" s="19">
        <f>IF(Checklist4810[[#This Row],[SGUID]]="",IF(Checklist4810[[#This Row],[SSGUID]]="",0,1),1)</f>
        <v>1</v>
      </c>
      <c r="E76" s="33"/>
      <c r="F76" s="29" t="str">
        <f>_xlfn.IFNA(Checklist4810[[#This Row],[RelatedPQ]],"NA")</f>
        <v/>
      </c>
      <c r="G76" s="27" t="str">
        <f>IF(Checklist4810[[#This Row],[PIGUID]]="","",INDEX(#REF!,MATCH(Checklist4810[[#This Row],[PIGUID&amp;NO]],#REF!,0),2))</f>
        <v/>
      </c>
      <c r="H76" s="29" t="str">
        <f>Checklist4810[[#This Row],[PIGUID]]&amp;"NO"</f>
        <v>NO</v>
      </c>
      <c r="I76" s="29" t="str">
        <f>IF(Checklist4810[[#This Row],[PIGUID]]="","",INDEX(PIs[NA Exempt],MATCH(Checklist4810[[#This Row],[PIGUID]],PIs[GUID],0),1))</f>
        <v/>
      </c>
      <c r="J76" s="27"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76"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76" s="27" t="str">
        <f>IF(Checklist4810[[#This Row],[SGUID]]="",IF(Checklist4810[[#This Row],[SSGUID]]="",INDEX(PIs[[Column1]:[SS]],MATCH(Checklist4810[[#This Row],[PIGUID]],PIs[GUID],0),6),""),"")</f>
        <v/>
      </c>
      <c r="M76" s="27" t="str">
        <f>IF(Checklist4810[[#This Row],[SSGUID]]="",IF(Checklist4810[[#This Row],[PIGUID]]="","",INDEX(PIs[[Column1]:[SS]],MATCH(Checklist4810[[#This Row],[PIGUID]],PIs[GUID],0),8)),"")</f>
        <v/>
      </c>
      <c r="N76" s="27"/>
      <c r="O76" s="27"/>
      <c r="P76" s="27" t="str">
        <f>IF(Checklist4810[[#This Row],[ifna]]="NA","",IF(Checklist4810[[#This Row],[RelatedPQ]]=0,"",IF(Checklist4810[[#This Row],[RelatedPQ]]="","",IF((INDEX(#REF!,MATCH(Checklist4810[[#This Row],[PIGUID&amp;NO]],#REF!,0),1))=Checklist4810[[#This Row],[PIGUID]],"Not applicable",""))))</f>
        <v/>
      </c>
      <c r="Q76" s="27" t="str">
        <f>IF(Checklist4810[[#This Row],[N/A]]="Not Applicable",INDEX(#REF!,MATCH(Checklist4810[[#This Row],[RelatedPQ]],#REF!,0),3),"")</f>
        <v/>
      </c>
      <c r="R76" s="28" t="str">
        <f>IF(Checklist4810[[#This Row],[SGUID]]="",IF(Checklist4810[[#This Row],[SSGUID]]="",INDEX(PIs[[PHU]:[justification]],MATCH(Checklist4810[[#This Row],[PIGUID]],PIs[GUID],0),2),""),"")</f>
        <v/>
      </c>
    </row>
    <row r="77" spans="2:18" ht="120">
      <c r="B77" s="32"/>
      <c r="C77" s="33"/>
      <c r="D77" s="19">
        <f>IF(Checklist4810[[#This Row],[SGUID]]="",IF(Checklist4810[[#This Row],[SSGUID]]="",0,1),1)</f>
        <v>0</v>
      </c>
      <c r="E77" s="33" t="s">
        <v>184</v>
      </c>
      <c r="F77" s="29" t="str">
        <f>_xlfn.IFNA(Checklist4810[[#This Row],[RelatedPQ]],"NA")</f>
        <v>NA</v>
      </c>
      <c r="G77" s="27" t="e">
        <f>IF(Checklist4810[[#This Row],[PIGUID]]="","",INDEX(#REF!,MATCH(Checklist4810[[#This Row],[PIGUID&amp;NO]],#REF!,0),2))</f>
        <v>#N/A</v>
      </c>
      <c r="H77" s="29" t="str">
        <f>Checklist4810[[#This Row],[PIGUID]]&amp;"NO"</f>
        <v>4ZnVuDviK4rbgaIDxYJc1ENO</v>
      </c>
      <c r="I77" s="29" t="b">
        <f>IF(Checklist4810[[#This Row],[PIGUID]]="","",INDEX(PIs[NA Exempt],MATCH(Checklist4810[[#This Row],[PIGUID]],PIs[GUID],0),1))</f>
        <v>0</v>
      </c>
      <c r="J77" s="27">
        <f>IF(Checklist4810[[#This Row],[SGUID]]="",IF(Checklist4810[[#This Row],[SSGUID]]="",IF(Checklist4810[[#This Row],[PIGUID]]="","",INDEX(PIs[[Column1]:[SS]],MATCH(Checklist4810[[#This Row],[PIGUID]],PIs[GUID],0),2)),INDEX(PIs[[Column1]:[SS]],MATCH(Checklist4810[[#This Row],[SSGUID]],PIs[SSGUID],0),18)),INDEX(PIs[[Column1]:[SS]],MATCH(Checklist4810[[#This Row],[SGUID]],PIs[SGUID],0),14))</f>
        <v>11.1</v>
      </c>
      <c r="K77"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A time recording system is in place and suitable for the type and the size of the producing/handling site. </v>
      </c>
      <c r="L77" s="27" t="str">
        <f>IF(Checklist4810[[#This Row],[SGUID]]="",IF(Checklist4810[[#This Row],[SSGUID]]="",INDEX(PIs[[Column1]:[SS]],MATCH(Checklist4810[[#This Row],[PIGUID]],PIs[GUID],0),6),""),"")</f>
        <v xml:space="preserve">The system shall provide management and all workers with information on the number of hours worked. For each worker, the system shall provide the exact in and out times for each day for the easy verification and confirmation by the workers. Examples of suitable systems include a time record sheet, a check clock, electronic cards, etc.
For subcontracted labor, where the system is the responsibility of the direct employer, a sample of the record shall be provided. If the producer is responsible, the assessor shall check the producer system. For family farms, the system indicates at least the name, time in and out of work of the family member per day. </v>
      </c>
      <c r="M77" s="27" t="str">
        <f>IF(Checklist4810[[#This Row],[SSGUID]]="",IF(Checklist4810[[#This Row],[PIGUID]]="","",INDEX(PIs[[Column1]:[SS]],MATCH(Checklist4810[[#This Row],[PIGUID]],PIs[GUID],0),8)),"")</f>
        <v>Major Must</v>
      </c>
      <c r="N77" s="27"/>
      <c r="O77" s="27"/>
      <c r="P77" s="27" t="str">
        <f>IF(Checklist4810[[#This Row],[ifna]]="NA","",IF(Checklist4810[[#This Row],[RelatedPQ]]=0,"",IF(Checklist4810[[#This Row],[RelatedPQ]]="","",IF((INDEX(#REF!,MATCH(Checklist4810[[#This Row],[PIGUID&amp;NO]],#REF!,0),1))=Checklist4810[[#This Row],[PIGUID]],"Not applicable",""))))</f>
        <v/>
      </c>
      <c r="Q77" s="27" t="str">
        <f>IF(Checklist4810[[#This Row],[N/A]]="Not Applicable",INDEX(#REF!,MATCH(Checklist4810[[#This Row],[RelatedPQ]],#REF!,0),3),"")</f>
        <v/>
      </c>
      <c r="R77" s="28" t="str">
        <f>IF(Checklist4810[[#This Row],[SGUID]]="",IF(Checklist4810[[#This Row],[SSGUID]]="",INDEX(PIs[[PHU]:[justification]],MATCH(Checklist4810[[#This Row],[PIGUID]],PIs[GUID],0),2),""),"")</f>
        <v>-</v>
      </c>
    </row>
    <row r="78" spans="2:18" ht="120">
      <c r="B78" s="32"/>
      <c r="C78" s="33"/>
      <c r="D78" s="19">
        <f>IF(Checklist4810[[#This Row],[SGUID]]="",IF(Checklist4810[[#This Row],[SSGUID]]="",0,1),1)</f>
        <v>0</v>
      </c>
      <c r="E78" s="33" t="s">
        <v>179</v>
      </c>
      <c r="F78" s="29" t="str">
        <f>_xlfn.IFNA(Checklist4810[[#This Row],[RelatedPQ]],"NA")</f>
        <v>NA</v>
      </c>
      <c r="G78" s="27" t="e">
        <f>IF(Checklist4810[[#This Row],[PIGUID]]="","",INDEX(#REF!,MATCH(Checklist4810[[#This Row],[PIGUID&amp;NO]],#REF!,0),2))</f>
        <v>#N/A</v>
      </c>
      <c r="H78" s="29" t="str">
        <f>Checklist4810[[#This Row],[PIGUID]]&amp;"NO"</f>
        <v>7Lm3bvisDzLLgtTWDSeVP4NO</v>
      </c>
      <c r="I78" s="29" t="b">
        <f>IF(Checklist4810[[#This Row],[PIGUID]]="","",INDEX(PIs[NA Exempt],MATCH(Checklist4810[[#This Row],[PIGUID]],PIs[GUID],0),1))</f>
        <v>0</v>
      </c>
      <c r="J78" s="27">
        <f>IF(Checklist4810[[#This Row],[SGUID]]="",IF(Checklist4810[[#This Row],[SSGUID]]="",IF(Checklist4810[[#This Row],[PIGUID]]="","",INDEX(PIs[[Column1]:[SS]],MATCH(Checklist4810[[#This Row],[PIGUID]],PIs[GUID],0),2)),INDEX(PIs[[Column1]:[SS]],MATCH(Checklist4810[[#This Row],[SSGUID]],PIs[SSGUID],0),18)),INDEX(PIs[[Column1]:[SS]],MATCH(Checklist4810[[#This Row],[SGUID]],PIs[SGUID],0),14))</f>
        <v>11.2</v>
      </c>
      <c r="K78"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system provides a record of the regular working hours and overtime hours for each worker.</v>
      </c>
      <c r="L78" s="27" t="str">
        <f>IF(Checklist4810[[#This Row],[SGUID]]="",IF(Checklist4810[[#This Row],[SSGUID]]="",INDEX(PIs[[Column1]:[SS]],MATCH(Checklist4810[[#This Row],[PIGUID]],PIs[GUID],0),6),""),"")</f>
        <v>The record shall include a description of the calculation of working hours (i.e., new forms of shift work, average number of hours worked, flex-time arrangements, compressed work weeks, on-call work, along with extended or even 24/7 availability shall be reflected in the producer’s time recording system).
For subcontracted labor, where the system is the responsibility of the direct employer, a sample of the record shall be provided. If the producer is responsible, the assessor shall check the producer system.
For family farms, they shall document at least the working times of the family members per day.</v>
      </c>
      <c r="M78" s="27" t="str">
        <f>IF(Checklist4810[[#This Row],[SSGUID]]="",IF(Checklist4810[[#This Row],[PIGUID]]="","",INDEX(PIs[[Column1]:[SS]],MATCH(Checklist4810[[#This Row],[PIGUID]],PIs[GUID],0),8)),"")</f>
        <v>Major Must</v>
      </c>
      <c r="N78" s="27"/>
      <c r="O78" s="27"/>
      <c r="P78" s="27" t="str">
        <f>IF(Checklist4810[[#This Row],[ifna]]="NA","",IF(Checklist4810[[#This Row],[RelatedPQ]]=0,"",IF(Checklist4810[[#This Row],[RelatedPQ]]="","",IF((INDEX(#REF!,MATCH(Checklist4810[[#This Row],[PIGUID&amp;NO]],#REF!,0),1))=Checklist4810[[#This Row],[PIGUID]],"Not applicable",""))))</f>
        <v/>
      </c>
      <c r="Q78" s="27" t="str">
        <f>IF(Checklist4810[[#This Row],[N/A]]="Not Applicable",INDEX(#REF!,MATCH(Checklist4810[[#This Row],[RelatedPQ]],#REF!,0),3),"")</f>
        <v/>
      </c>
      <c r="R78" s="28" t="str">
        <f>IF(Checklist4810[[#This Row],[SGUID]]="",IF(Checklist4810[[#This Row],[SSGUID]]="",INDEX(PIs[[PHU]:[justification]],MATCH(Checklist4810[[#This Row],[PIGUID]],PIs[GUID],0),2),""),"")</f>
        <v>-</v>
      </c>
    </row>
    <row r="79" spans="2:18" ht="130">
      <c r="B79" s="32"/>
      <c r="C79" s="33"/>
      <c r="D79" s="19">
        <f>IF(Checklist4810[[#This Row],[SGUID]]="",IF(Checklist4810[[#This Row],[SSGUID]]="",0,1),1)</f>
        <v>0</v>
      </c>
      <c r="E79" s="33" t="s">
        <v>174</v>
      </c>
      <c r="F79" s="29" t="str">
        <f>_xlfn.IFNA(Checklist4810[[#This Row],[RelatedPQ]],"NA")</f>
        <v>NA</v>
      </c>
      <c r="G79" s="27" t="e">
        <f>IF(Checklist4810[[#This Row],[PIGUID]]="","",INDEX(#REF!,MATCH(Checklist4810[[#This Row],[PIGUID&amp;NO]],#REF!,0),2))</f>
        <v>#N/A</v>
      </c>
      <c r="H79" s="29" t="str">
        <f>Checklist4810[[#This Row],[PIGUID]]&amp;"NO"</f>
        <v>1L3M3Av0uLACImNgJFAzjvNO</v>
      </c>
      <c r="I79" s="29" t="b">
        <f>IF(Checklist4810[[#This Row],[PIGUID]]="","",INDEX(PIs[NA Exempt],MATCH(Checklist4810[[#This Row],[PIGUID]],PIs[GUID],0),1))</f>
        <v>0</v>
      </c>
      <c r="J79" s="27">
        <f>IF(Checklist4810[[#This Row],[SGUID]]="",IF(Checklist4810[[#This Row],[SSGUID]]="",IF(Checklist4810[[#This Row],[PIGUID]]="","",INDEX(PIs[[Column1]:[SS]],MATCH(Checklist4810[[#This Row],[PIGUID]],PIs[GUID],0),2)),INDEX(PIs[[Column1]:[SS]],MATCH(Checklist4810[[#This Row],[SSGUID]],PIs[SSGUID],0),18)),INDEX(PIs[[Column1]:[SS]],MATCH(Checklist4810[[#This Row],[SGUID]],PIs[SGUID],0),14))</f>
        <v>11.3</v>
      </c>
      <c r="K79"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The system provides a record of the effective daily breaks, weekly breaks, and holidays for each worker.</v>
      </c>
      <c r="L79" s="27" t="str">
        <f>IF(Checklist4810[[#This Row],[SGUID]]="",IF(Checklist4810[[#This Row],[SSGUID]]="",INDEX(PIs[[Column1]:[SS]],MATCH(Checklist4810[[#This Row],[PIGUID]],PIs[GUID],0),6),""),"")</f>
        <v xml:space="preserve">In countries where the legislation and/or collective bargaining agreements allow for flexible working hours, compensation of break hours, schedule changes due to weather, day accumulation or compensation, and other similar forms of wage calculation, the system shall provide a record of how these forms of calculation are applied.
For subcontracted labor, where the system is the responsibility of the direct employer, a sample of the record shall be provided. If the producer is responsible, the assessor shall check the producer system.
For family farms, they shall indicate at least the time of daily breaks and days of weekly breaks, if any. 
. </v>
      </c>
      <c r="M79" s="27" t="str">
        <f>IF(Checklist4810[[#This Row],[SSGUID]]="",IF(Checklist4810[[#This Row],[PIGUID]]="","",INDEX(PIs[[Column1]:[SS]],MATCH(Checklist4810[[#This Row],[PIGUID]],PIs[GUID],0),8)),"")</f>
        <v>Major Must</v>
      </c>
      <c r="N79" s="27"/>
      <c r="O79" s="27"/>
      <c r="P79" s="27" t="str">
        <f>IF(Checklist4810[[#This Row],[ifna]]="NA","",IF(Checklist4810[[#This Row],[RelatedPQ]]=0,"",IF(Checklist4810[[#This Row],[RelatedPQ]]="","",IF((INDEX(#REF!,MATCH(Checklist4810[[#This Row],[PIGUID&amp;NO]],#REF!,0),1))=Checklist4810[[#This Row],[PIGUID]],"Not applicable",""))))</f>
        <v/>
      </c>
      <c r="Q79" s="27" t="str">
        <f>IF(Checklist4810[[#This Row],[N/A]]="Not Applicable",INDEX(#REF!,MATCH(Checklist4810[[#This Row],[RelatedPQ]],#REF!,0),3),"")</f>
        <v/>
      </c>
      <c r="R79" s="28" t="str">
        <f>IF(Checklist4810[[#This Row],[SGUID]]="",IF(Checklist4810[[#This Row],[SSGUID]]="",INDEX(PIs[[PHU]:[justification]],MATCH(Checklist4810[[#This Row],[PIGUID]],PIs[GUID],0),2),""),"")</f>
        <v>-</v>
      </c>
    </row>
    <row r="80" spans="2:18" ht="110">
      <c r="B80" s="32"/>
      <c r="C80" s="33"/>
      <c r="D80" s="19">
        <f>IF(Checklist4810[[#This Row],[SGUID]]="",IF(Checklist4810[[#This Row],[SSGUID]]="",0,1),1)</f>
        <v>0</v>
      </c>
      <c r="E80" s="33" t="s">
        <v>169</v>
      </c>
      <c r="F80" s="29" t="str">
        <f>_xlfn.IFNA(Checklist4810[[#This Row],[RelatedPQ]],"NA")</f>
        <v>NA</v>
      </c>
      <c r="G80" s="27" t="e">
        <f>IF(Checklist4810[[#This Row],[PIGUID]]="","",INDEX(#REF!,MATCH(Checklist4810[[#This Row],[PIGUID&amp;NO]],#REF!,0),2))</f>
        <v>#N/A</v>
      </c>
      <c r="H80" s="29" t="str">
        <f>Checklist4810[[#This Row],[PIGUID]]&amp;"NO"</f>
        <v>5ad0ksbR0rX5JdFNTO3BmZNO</v>
      </c>
      <c r="I80" s="29" t="b">
        <f>IF(Checklist4810[[#This Row],[PIGUID]]="","",INDEX(PIs[NA Exempt],MATCH(Checklist4810[[#This Row],[PIGUID]],PIs[GUID],0),1))</f>
        <v>0</v>
      </c>
      <c r="J80" s="27">
        <f>IF(Checklist4810[[#This Row],[SGUID]]="",IF(Checklist4810[[#This Row],[SSGUID]]="",IF(Checklist4810[[#This Row],[PIGUID]]="","",INDEX(PIs[[Column1]:[SS]],MATCH(Checklist4810[[#This Row],[PIGUID]],PIs[GUID],0),2)),INDEX(PIs[[Column1]:[SS]],MATCH(Checklist4810[[#This Row],[SSGUID]],PIs[SSGUID],0),18)),INDEX(PIs[[Column1]:[SS]],MATCH(Checklist4810[[#This Row],[SGUID]],PIs[SGUID],0),14))</f>
        <v>11.4</v>
      </c>
      <c r="K80"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All workers are instructed on the time recording system and on checking the system.</v>
      </c>
      <c r="L80" s="27" t="str">
        <f>IF(Checklist4810[[#This Row],[SGUID]]="",IF(Checklist4810[[#This Row],[SSGUID]]="",INDEX(PIs[[Column1]:[SS]],MATCH(Checklist4810[[#This Row],[PIGUID]],PIs[GUID],0),6),""),"")</f>
        <v xml:space="preserve">The term “instructed” requires that the producer shall communicate to the workers how and where to check the information (e.g., providing information in a meeting, communicating it when hiring combined with signs or board announcements at payday schedule, maintaining a daily signed record sheet, checking clock report, providing a summary with code of each worker to maintain confidentiality, etc.). This information shall be explained to all new workers. For very short-term workers, this information shall be provided in the first meeting of working instructions.
</v>
      </c>
      <c r="M80" s="27" t="str">
        <f>IF(Checklist4810[[#This Row],[SSGUID]]="",IF(Checklist4810[[#This Row],[PIGUID]]="","",INDEX(PIs[[Column1]:[SS]],MATCH(Checklist4810[[#This Row],[PIGUID]],PIs[GUID],0),8)),"")</f>
        <v>Minor Must</v>
      </c>
      <c r="N80" s="27"/>
      <c r="O80" s="27"/>
      <c r="P80" s="27" t="str">
        <f>IF(Checklist4810[[#This Row],[ifna]]="NA","",IF(Checklist4810[[#This Row],[RelatedPQ]]=0,"",IF(Checklist4810[[#This Row],[RelatedPQ]]="","",IF((INDEX(#REF!,MATCH(Checklist4810[[#This Row],[PIGUID&amp;NO]],#REF!,0),1))=Checklist4810[[#This Row],[PIGUID]],"Not applicable",""))))</f>
        <v/>
      </c>
      <c r="Q80" s="27" t="str">
        <f>IF(Checklist4810[[#This Row],[N/A]]="Not Applicable",INDEX(#REF!,MATCH(Checklist4810[[#This Row],[RelatedPQ]],#REF!,0),3),"")</f>
        <v/>
      </c>
      <c r="R80" s="28" t="str">
        <f>IF(Checklist4810[[#This Row],[SGUID]]="",IF(Checklist4810[[#This Row],[SSGUID]]="",INDEX(PIs[[PHU]:[justification]],MATCH(Checklist4810[[#This Row],[PIGUID]],PIs[GUID],0),2),""),"")</f>
        <v>-</v>
      </c>
    </row>
    <row r="81" spans="2:18" ht="60">
      <c r="B81" s="32"/>
      <c r="C81" s="33"/>
      <c r="D81" s="19">
        <f>IF(Checklist4810[[#This Row],[SGUID]]="",IF(Checklist4810[[#This Row],[SSGUID]]="",0,1),1)</f>
        <v>0</v>
      </c>
      <c r="E81" s="33" t="s">
        <v>163</v>
      </c>
      <c r="F81" s="29" t="str">
        <f>_xlfn.IFNA(Checklist4810[[#This Row],[RelatedPQ]],"NA")</f>
        <v>NA</v>
      </c>
      <c r="G81" s="27" t="e">
        <f>IF(Checklist4810[[#This Row],[PIGUID]]="","",INDEX(#REF!,MATCH(Checklist4810[[#This Row],[PIGUID&amp;NO]],#REF!,0),2))</f>
        <v>#N/A</v>
      </c>
      <c r="H81" s="29" t="str">
        <f>Checklist4810[[#This Row],[PIGUID]]&amp;"NO"</f>
        <v>3oyPXv9JByXBhykT7U5La4NO</v>
      </c>
      <c r="I81" s="29" t="b">
        <f>IF(Checklist4810[[#This Row],[PIGUID]]="","",INDEX(PIs[NA Exempt],MATCH(Checklist4810[[#This Row],[PIGUID]],PIs[GUID],0),1))</f>
        <v>0</v>
      </c>
      <c r="J81" s="27">
        <f>IF(Checklist4810[[#This Row],[SGUID]]="",IF(Checklist4810[[#This Row],[SSGUID]]="",IF(Checklist4810[[#This Row],[PIGUID]]="","",INDEX(PIs[[Column1]:[SS]],MATCH(Checklist4810[[#This Row],[PIGUID]],PIs[GUID],0),2)),INDEX(PIs[[Column1]:[SS]],MATCH(Checklist4810[[#This Row],[SSGUID]],PIs[SSGUID],0),18)),INDEX(PIs[[Column1]:[SS]],MATCH(Checklist4810[[#This Row],[SGUID]],PIs[SGUID],0),14))</f>
        <v>11.5</v>
      </c>
      <c r="K81"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Each worker has access to a summary of the system records before or at the moment of wage payment in at least the worker’s working instruction language or in the predominant language(s) of the workforce.</v>
      </c>
      <c r="L81" s="27" t="str">
        <f>IF(Checklist4810[[#This Row],[SGUID]]="",IF(Checklist4810[[#This Row],[SSGUID]]="",INDEX(PIs[[Column1]:[SS]],MATCH(Checklist4810[[#This Row],[PIGUID]],PIs[GUID],0),6),""),"")</f>
        <v xml:space="preserve">The term “access” shall require that every worker has the possibility to check their record of hours before payment and the possibility to file a complaint using that information.
The information shall be written in such a way as to be easily understood by the workers.
</v>
      </c>
      <c r="M81" s="27" t="str">
        <f>IF(Checklist4810[[#This Row],[SSGUID]]="",IF(Checklist4810[[#This Row],[PIGUID]]="","",INDEX(PIs[[Column1]:[SS]],MATCH(Checklist4810[[#This Row],[PIGUID]],PIs[GUID],0),8)),"")</f>
        <v>Minor Must</v>
      </c>
      <c r="N81" s="27"/>
      <c r="O81" s="27"/>
      <c r="P81" s="27" t="str">
        <f>IF(Checklist4810[[#This Row],[ifna]]="NA","",IF(Checklist4810[[#This Row],[RelatedPQ]]=0,"",IF(Checklist4810[[#This Row],[RelatedPQ]]="","",IF((INDEX(#REF!,MATCH(Checklist4810[[#This Row],[PIGUID&amp;NO]],#REF!,0),1))=Checklist4810[[#This Row],[PIGUID]],"Not applicable",""))))</f>
        <v/>
      </c>
      <c r="Q81" s="27" t="str">
        <f>IF(Checklist4810[[#This Row],[N/A]]="Not Applicable",INDEX(#REF!,MATCH(Checklist4810[[#This Row],[RelatedPQ]],#REF!,0),3),"")</f>
        <v/>
      </c>
      <c r="R81" s="28" t="str">
        <f>IF(Checklist4810[[#This Row],[SGUID]]="",IF(Checklist4810[[#This Row],[SSGUID]]="",INDEX(PIs[[PHU]:[justification]],MATCH(Checklist4810[[#This Row],[PIGUID]],PIs[GUID],0),2),""),"")</f>
        <v>-</v>
      </c>
    </row>
    <row r="82" spans="2:18" ht="21">
      <c r="B82" s="32" t="s">
        <v>127</v>
      </c>
      <c r="C82" s="33"/>
      <c r="D82" s="19">
        <f>IF(Checklist4810[[#This Row],[SGUID]]="",IF(Checklist4810[[#This Row],[SSGUID]]="",0,1),1)</f>
        <v>1</v>
      </c>
      <c r="E82" s="33"/>
      <c r="F82" s="29" t="str">
        <f>_xlfn.IFNA(Checklist4810[[#This Row],[RelatedPQ]],"NA")</f>
        <v/>
      </c>
      <c r="G82" s="27" t="str">
        <f>IF(Checklist4810[[#This Row],[PIGUID]]="","",INDEX(#REF!,MATCH(Checklist4810[[#This Row],[PIGUID&amp;NO]],#REF!,0),2))</f>
        <v/>
      </c>
      <c r="H82" s="29" t="str">
        <f>Checklist4810[[#This Row],[PIGUID]]&amp;"NO"</f>
        <v>NO</v>
      </c>
      <c r="I82" s="29" t="str">
        <f>IF(Checklist4810[[#This Row],[PIGUID]]="","",INDEX(PIs[NA Exempt],MATCH(Checklist4810[[#This Row],[PIGUID]],PIs[GUID],0),1))</f>
        <v/>
      </c>
      <c r="J82" s="27" t="str">
        <f>IF(Checklist4810[[#This Row],[SGUID]]="",IF(Checklist4810[[#This Row],[SSGUID]]="",IF(Checklist4810[[#This Row],[PIGUID]]="","",INDEX(PIs[[Column1]:[SS]],MATCH(Checklist4810[[#This Row],[PIGUID]],PIs[GUID],0),2)),INDEX(PIs[[Column1]:[SS]],MATCH(Checklist4810[[#This Row],[SSGUID]],PIs[SSGUID],0),18)),INDEX(PIs[[Column1]:[SS]],MATCH(Checklist4810[[#This Row],[SGUID]],PIs[SGUID],0),14))</f>
        <v>WORKING HOURS</v>
      </c>
      <c r="K82"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82" s="27" t="str">
        <f>IF(Checklist4810[[#This Row],[SGUID]]="",IF(Checklist4810[[#This Row],[SSGUID]]="",INDEX(PIs[[Column1]:[SS]],MATCH(Checklist4810[[#This Row],[PIGUID]],PIs[GUID],0),6),""),"")</f>
        <v/>
      </c>
      <c r="M82" s="27" t="str">
        <f>IF(Checklist4810[[#This Row],[SSGUID]]="",IF(Checklist4810[[#This Row],[PIGUID]]="","",INDEX(PIs[[Column1]:[SS]],MATCH(Checklist4810[[#This Row],[PIGUID]],PIs[GUID],0),8)),"")</f>
        <v/>
      </c>
      <c r="N82" s="27"/>
      <c r="O82" s="27"/>
      <c r="P82" s="27" t="str">
        <f>IF(Checklist4810[[#This Row],[ifna]]="NA","",IF(Checklist4810[[#This Row],[RelatedPQ]]=0,"",IF(Checklist4810[[#This Row],[RelatedPQ]]="","",IF((INDEX(#REF!,MATCH(Checklist4810[[#This Row],[PIGUID&amp;NO]],#REF!,0),1))=Checklist4810[[#This Row],[PIGUID]],"Not applicable",""))))</f>
        <v/>
      </c>
      <c r="Q82" s="27" t="str">
        <f>IF(Checklist4810[[#This Row],[N/A]]="Not Applicable",INDEX(#REF!,MATCH(Checklist4810[[#This Row],[RelatedPQ]],#REF!,0),3),"")</f>
        <v/>
      </c>
      <c r="R82" s="28" t="str">
        <f>IF(Checklist4810[[#This Row],[SGUID]]="",IF(Checklist4810[[#This Row],[SSGUID]]="",INDEX(PIs[[PHU]:[justification]],MATCH(Checklist4810[[#This Row],[PIGUID]],PIs[GUID],0),2),""),"")</f>
        <v/>
      </c>
    </row>
    <row r="83" spans="2:18" ht="30">
      <c r="B83" s="32"/>
      <c r="C83" s="33" t="s">
        <v>50</v>
      </c>
      <c r="D83" s="19">
        <f>IF(Checklist4810[[#This Row],[SGUID]]="",IF(Checklist4810[[#This Row],[SSGUID]]="",0,1),1)</f>
        <v>1</v>
      </c>
      <c r="E83" s="33"/>
      <c r="F83" s="29" t="str">
        <f>_xlfn.IFNA(Checklist4810[[#This Row],[RelatedPQ]],"NA")</f>
        <v/>
      </c>
      <c r="G83" s="27" t="str">
        <f>IF(Checklist4810[[#This Row],[PIGUID]]="","",INDEX(#REF!,MATCH(Checklist4810[[#This Row],[PIGUID&amp;NO]],#REF!,0),2))</f>
        <v/>
      </c>
      <c r="H83" s="29" t="str">
        <f>Checklist4810[[#This Row],[PIGUID]]&amp;"NO"</f>
        <v>NO</v>
      </c>
      <c r="I83" s="29" t="str">
        <f>IF(Checklist4810[[#This Row],[PIGUID]]="","",INDEX(PIs[NA Exempt],MATCH(Checklist4810[[#This Row],[PIGUID]],PIs[GUID],0),1))</f>
        <v/>
      </c>
      <c r="J83" s="27"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83"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83" s="27" t="str">
        <f>IF(Checklist4810[[#This Row],[SGUID]]="",IF(Checklist4810[[#This Row],[SSGUID]]="",INDEX(PIs[[Column1]:[SS]],MATCH(Checklist4810[[#This Row],[PIGUID]],PIs[GUID],0),6),""),"")</f>
        <v/>
      </c>
      <c r="M83" s="27" t="str">
        <f>IF(Checklist4810[[#This Row],[SSGUID]]="",IF(Checklist4810[[#This Row],[PIGUID]]="","",INDEX(PIs[[Column1]:[SS]],MATCH(Checklist4810[[#This Row],[PIGUID]],PIs[GUID],0),8)),"")</f>
        <v/>
      </c>
      <c r="N83" s="27"/>
      <c r="O83" s="27"/>
      <c r="P83" s="27" t="str">
        <f>IF(Checklist4810[[#This Row],[ifna]]="NA","",IF(Checklist4810[[#This Row],[RelatedPQ]]=0,"",IF(Checklist4810[[#This Row],[RelatedPQ]]="","",IF((INDEX(#REF!,MATCH(Checklist4810[[#This Row],[PIGUID&amp;NO]],#REF!,0),1))=Checklist4810[[#This Row],[PIGUID]],"Not applicable",""))))</f>
        <v/>
      </c>
      <c r="Q83" s="27" t="str">
        <f>IF(Checklist4810[[#This Row],[N/A]]="Not Applicable",INDEX(#REF!,MATCH(Checklist4810[[#This Row],[RelatedPQ]],#REF!,0),3),"")</f>
        <v/>
      </c>
      <c r="R83" s="28" t="str">
        <f>IF(Checklist4810[[#This Row],[SGUID]]="",IF(Checklist4810[[#This Row],[SSGUID]]="",INDEX(PIs[[PHU]:[justification]],MATCH(Checklist4810[[#This Row],[PIGUID]],PIs[GUID],0),2),""),"")</f>
        <v/>
      </c>
    </row>
    <row r="84" spans="2:18" ht="80">
      <c r="B84" s="32"/>
      <c r="C84" s="33"/>
      <c r="D84" s="19">
        <f>IF(Checklist4810[[#This Row],[SGUID]]="",IF(Checklist4810[[#This Row],[SSGUID]]="",0,1),1)</f>
        <v>0</v>
      </c>
      <c r="E84" s="33" t="s">
        <v>158</v>
      </c>
      <c r="F84" s="29" t="str">
        <f>_xlfn.IFNA(Checklist4810[[#This Row],[RelatedPQ]],"NA")</f>
        <v>NA</v>
      </c>
      <c r="G84" s="27" t="e">
        <f>IF(Checklist4810[[#This Row],[PIGUID]]="","",INDEX(#REF!,MATCH(Checklist4810[[#This Row],[PIGUID&amp;NO]],#REF!,0),2))</f>
        <v>#N/A</v>
      </c>
      <c r="H84" s="29" t="str">
        <f>Checklist4810[[#This Row],[PIGUID]]&amp;"NO"</f>
        <v>6XhgtadoxKw3XWIYF3SeufNO</v>
      </c>
      <c r="I84" s="29" t="b">
        <f>IF(Checklist4810[[#This Row],[PIGUID]]="","",INDEX(PIs[NA Exempt],MATCH(Checklist4810[[#This Row],[PIGUID]],PIs[GUID],0),1))</f>
        <v>0</v>
      </c>
      <c r="J84" s="27">
        <f>IF(Checklist4810[[#This Row],[SGUID]]="",IF(Checklist4810[[#This Row],[SSGUID]]="",IF(Checklist4810[[#This Row],[PIGUID]]="","",INDEX(PIs[[Column1]:[SS]],MATCH(Checklist4810[[#This Row],[PIGUID]],PIs[GUID],0),2)),INDEX(PIs[[Column1]:[SS]],MATCH(Checklist4810[[#This Row],[SSGUID]],PIs[SSGUID],0),18)),INDEX(PIs[[Column1]:[SS]],MATCH(Checklist4810[[#This Row],[SGUID]],PIs[SGUID],0),14))</f>
        <v>12.1</v>
      </c>
      <c r="K84"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 xml:space="preserve">Working hours (including overtime, night work, and rest days/breaks) with indication of peak/harvesting season are shown in the records. </v>
      </c>
      <c r="L84" s="27" t="str">
        <f>IF(Checklist4810[[#This Row],[SGUID]]="",IF(Checklist4810[[#This Row],[SSGUID]]="",INDEX(PIs[[Column1]:[SS]],MATCH(Checklist4810[[#This Row],[PIGUID]],PIs[GUID],0),6),""),"")</f>
        <v xml:space="preserve">Records on working hours, overtime, night work instructions, and breaks shall be available.
For subcontracted labor, the producer shall check compliance. If non-compliance is found, the producer shall document each instance and include corrective steps taken. For family farms this shall be checked with the working conditions for children and young workers. 
</v>
      </c>
      <c r="M84" s="27" t="str">
        <f>IF(Checklist4810[[#This Row],[SSGUID]]="",IF(Checklist4810[[#This Row],[PIGUID]]="","",INDEX(PIs[[Column1]:[SS]],MATCH(Checklist4810[[#This Row],[PIGUID]],PIs[GUID],0),8)),"")</f>
        <v>Major Must</v>
      </c>
      <c r="N84" s="27"/>
      <c r="O84" s="27"/>
      <c r="P84" s="27" t="str">
        <f>IF(Checklist4810[[#This Row],[ifna]]="NA","",IF(Checklist4810[[#This Row],[RelatedPQ]]=0,"",IF(Checklist4810[[#This Row],[RelatedPQ]]="","",IF((INDEX(#REF!,MATCH(Checklist4810[[#This Row],[PIGUID&amp;NO]],#REF!,0),1))=Checklist4810[[#This Row],[PIGUID]],"Not applicable",""))))</f>
        <v/>
      </c>
      <c r="Q84" s="27" t="str">
        <f>IF(Checklist4810[[#This Row],[N/A]]="Not Applicable",INDEX(#REF!,MATCH(Checklist4810[[#This Row],[RelatedPQ]],#REF!,0),3),"")</f>
        <v/>
      </c>
      <c r="R84" s="28" t="str">
        <f>IF(Checklist4810[[#This Row],[SGUID]]="",IF(Checklist4810[[#This Row],[SSGUID]]="",INDEX(PIs[[PHU]:[justification]],MATCH(Checklist4810[[#This Row],[PIGUID]],PIs[GUID],0),2),""),"")</f>
        <v>-</v>
      </c>
    </row>
    <row r="85" spans="2:18" ht="110">
      <c r="B85" s="32"/>
      <c r="C85" s="33"/>
      <c r="D85" s="19">
        <f>IF(Checklist4810[[#This Row],[SGUID]]="",IF(Checklist4810[[#This Row],[SSGUID]]="",0,1),1)</f>
        <v>0</v>
      </c>
      <c r="E85" s="33" t="s">
        <v>153</v>
      </c>
      <c r="F85" s="29" t="str">
        <f>_xlfn.IFNA(Checklist4810[[#This Row],[RelatedPQ]],"NA")</f>
        <v>NA</v>
      </c>
      <c r="G85" s="27" t="e">
        <f>IF(Checklist4810[[#This Row],[PIGUID]]="","",INDEX(#REF!,MATCH(Checklist4810[[#This Row],[PIGUID&amp;NO]],#REF!,0),2))</f>
        <v>#N/A</v>
      </c>
      <c r="H85" s="29" t="str">
        <f>Checklist4810[[#This Row],[PIGUID]]&amp;"NO"</f>
        <v>568aLgrkve2v8UDFWOTM6QNO</v>
      </c>
      <c r="I85" s="29" t="b">
        <f>IF(Checklist4810[[#This Row],[PIGUID]]="","",INDEX(PIs[NA Exempt],MATCH(Checklist4810[[#This Row],[PIGUID]],PIs[GUID],0),1))</f>
        <v>0</v>
      </c>
      <c r="J85" s="27">
        <f>IF(Checklist4810[[#This Row],[SGUID]]="",IF(Checklist4810[[#This Row],[SSGUID]]="",IF(Checklist4810[[#This Row],[PIGUID]]="","",INDEX(PIs[[Column1]:[SS]],MATCH(Checklist4810[[#This Row],[PIGUID]],PIs[GUID],0),2)),INDEX(PIs[[Column1]:[SS]],MATCH(Checklist4810[[#This Row],[SSGUID]],PIs[SSGUID],0),18)),INDEX(PIs[[Column1]:[SS]],MATCH(Checklist4810[[#This Row],[SGUID]],PIs[SGUID],0),14))</f>
        <v>12.2</v>
      </c>
      <c r="K85"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All overtime hours are voluntary, if not regulated otherwise in the national law or collective bargain agreement.</v>
      </c>
      <c r="L85" s="27" t="str">
        <f>IF(Checklist4810[[#This Row],[SGUID]]="",IF(Checklist4810[[#This Row],[SSGUID]]="",INDEX(PIs[[Column1]:[SS]],MATCH(Checklist4810[[#This Row],[PIGUID]],PIs[GUID],0),6),""),"")</f>
        <v xml:space="preserve">All overtime shall be documented in the records.
The term “voluntary” shall require that overtime is not mandatory but an agreement between worker and employer for an exceptional cause. Overtime shall not result in forced labor or potential labor abuses (e.g., no leaving premises of the farm, retention of documents, lack of breaks or limited breaks, etc.).
For subcontracted labor, the producer shall check compliance. If non-compliance is found, the producer shall document each instance and include corrective steps taken.
</v>
      </c>
      <c r="M85" s="27" t="str">
        <f>IF(Checklist4810[[#This Row],[SSGUID]]="",IF(Checklist4810[[#This Row],[PIGUID]]="","",INDEX(PIs[[Column1]:[SS]],MATCH(Checklist4810[[#This Row],[PIGUID]],PIs[GUID],0),8)),"")</f>
        <v>Major Must</v>
      </c>
      <c r="N85" s="27"/>
      <c r="O85" s="27"/>
      <c r="P85" s="27" t="str">
        <f>IF(Checklist4810[[#This Row],[ifna]]="NA","",IF(Checklist4810[[#This Row],[RelatedPQ]]=0,"",IF(Checklist4810[[#This Row],[RelatedPQ]]="","",IF((INDEX(#REF!,MATCH(Checklist4810[[#This Row],[PIGUID&amp;NO]],#REF!,0),1))=Checklist4810[[#This Row],[PIGUID]],"Not applicable",""))))</f>
        <v/>
      </c>
      <c r="Q85" s="27" t="str">
        <f>IF(Checklist4810[[#This Row],[N/A]]="Not Applicable",INDEX(#REF!,MATCH(Checklist4810[[#This Row],[RelatedPQ]],#REF!,0),3),"")</f>
        <v/>
      </c>
      <c r="R85" s="28" t="str">
        <f>IF(Checklist4810[[#This Row],[SGUID]]="",IF(Checklist4810[[#This Row],[SSGUID]]="",INDEX(PIs[[PHU]:[justification]],MATCH(Checklist4810[[#This Row],[PIGUID]],PIs[GUID],0),2),""),"")</f>
        <v>-</v>
      </c>
    </row>
    <row r="86" spans="2:18" ht="120">
      <c r="B86" s="32"/>
      <c r="C86" s="33"/>
      <c r="D86" s="19">
        <f>IF(Checklist4810[[#This Row],[SGUID]]="",IF(Checklist4810[[#This Row],[SSGUID]]="",0,1),1)</f>
        <v>0</v>
      </c>
      <c r="E86" s="33" t="s">
        <v>148</v>
      </c>
      <c r="F86" s="29" t="str">
        <f>_xlfn.IFNA(Checklist4810[[#This Row],[RelatedPQ]],"NA")</f>
        <v>NA</v>
      </c>
      <c r="G86" s="27" t="e">
        <f>IF(Checklist4810[[#This Row],[PIGUID]]="","",INDEX(#REF!,MATCH(Checklist4810[[#This Row],[PIGUID&amp;NO]],#REF!,0),2))</f>
        <v>#N/A</v>
      </c>
      <c r="H86" s="29" t="str">
        <f>Checklist4810[[#This Row],[PIGUID]]&amp;"NO"</f>
        <v>54Q9UUuTd5dTSdyekKgQzONO</v>
      </c>
      <c r="I86" s="29" t="b">
        <f>IF(Checklist4810[[#This Row],[PIGUID]]="","",INDEX(PIs[NA Exempt],MATCH(Checklist4810[[#This Row],[PIGUID]],PIs[GUID],0),1))</f>
        <v>0</v>
      </c>
      <c r="J86" s="27">
        <f>IF(Checklist4810[[#This Row],[SGUID]]="",IF(Checklist4810[[#This Row],[SSGUID]]="",IF(Checklist4810[[#This Row],[PIGUID]]="","",INDEX(PIs[[Column1]:[SS]],MATCH(Checklist4810[[#This Row],[PIGUID]],PIs[GUID],0),2)),INDEX(PIs[[Column1]:[SS]],MATCH(Checklist4810[[#This Row],[SSGUID]],PIs[SSGUID],0),18)),INDEX(PIs[[Column1]:[SS]],MATCH(Checklist4810[[#This Row],[SGUID]],PIs[SGUID],0),14))</f>
        <v>12.3</v>
      </c>
      <c r="K86"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Overtime shall not be requested on regular basis in a production cycle/year and as indicated by law.</v>
      </c>
      <c r="L86" s="27" t="str">
        <f>IF(Checklist4810[[#This Row],[SGUID]]="",IF(Checklist4810[[#This Row],[SSGUID]]="",INDEX(PIs[[Column1]:[SS]],MATCH(Checklist4810[[#This Row],[PIGUID]],PIs[GUID],0),6),""),"")</f>
        <v xml:space="preserve">The term “not on a regular basis” shall require that overtime is exceptional due to special circumstances needed in the farm beyond normal planning. 
In contrast, work done on a “regular basis” is not due to special circumstances and arises repeatedly: Once a week, once a month, or outside of peak/harvesting season.
Harvesting/peak seasons are considered special circumstances in a production cycle/year.
For subcontracted labor, the producer shall check compliance. If non-compliance is found, the producer shall document each instance and include corrective steps taken.
</v>
      </c>
      <c r="M86" s="27" t="str">
        <f>IF(Checklist4810[[#This Row],[SSGUID]]="",IF(Checklist4810[[#This Row],[PIGUID]]="","",INDEX(PIs[[Column1]:[SS]],MATCH(Checklist4810[[#This Row],[PIGUID]],PIs[GUID],0),8)),"")</f>
        <v>Major Must</v>
      </c>
      <c r="N86" s="27"/>
      <c r="O86" s="27"/>
      <c r="P86" s="27" t="str">
        <f>IF(Checklist4810[[#This Row],[ifna]]="NA","",IF(Checklist4810[[#This Row],[RelatedPQ]]=0,"",IF(Checklist4810[[#This Row],[RelatedPQ]]="","",IF((INDEX(#REF!,MATCH(Checklist4810[[#This Row],[PIGUID&amp;NO]],#REF!,0),1))=Checklist4810[[#This Row],[PIGUID]],"Not applicable",""))))</f>
        <v/>
      </c>
      <c r="Q86" s="27" t="str">
        <f>IF(Checklist4810[[#This Row],[N/A]]="Not Applicable",INDEX(#REF!,MATCH(Checklist4810[[#This Row],[RelatedPQ]],#REF!,0),3),"")</f>
        <v/>
      </c>
      <c r="R86" s="28" t="str">
        <f>IF(Checklist4810[[#This Row],[SGUID]]="",IF(Checklist4810[[#This Row],[SSGUID]]="",INDEX(PIs[[PHU]:[justification]],MATCH(Checklist4810[[#This Row],[PIGUID]],PIs[GUID],0),2),""),"")</f>
        <v>-</v>
      </c>
    </row>
    <row r="87" spans="2:18" ht="260">
      <c r="B87" s="32"/>
      <c r="C87" s="33"/>
      <c r="D87" s="19">
        <f>IF(Checklist4810[[#This Row],[SGUID]]="",IF(Checklist4810[[#This Row],[SSGUID]]="",0,1),1)</f>
        <v>0</v>
      </c>
      <c r="E87" s="33" t="s">
        <v>143</v>
      </c>
      <c r="F87" s="29" t="str">
        <f>_xlfn.IFNA(Checklist4810[[#This Row],[RelatedPQ]],"NA")</f>
        <v>NA</v>
      </c>
      <c r="G87" s="27" t="e">
        <f>IF(Checklist4810[[#This Row],[PIGUID]]="","",INDEX(#REF!,MATCH(Checklist4810[[#This Row],[PIGUID&amp;NO]],#REF!,0),2))</f>
        <v>#N/A</v>
      </c>
      <c r="H87" s="29" t="str">
        <f>Checklist4810[[#This Row],[PIGUID]]&amp;"NO"</f>
        <v>6XNxMXF6QWhjOijgpoalYGNO</v>
      </c>
      <c r="I87" s="29" t="b">
        <f>IF(Checklist4810[[#This Row],[PIGUID]]="","",INDEX(PIs[NA Exempt],MATCH(Checklist4810[[#This Row],[PIGUID]],PIs[GUID],0),1))</f>
        <v>0</v>
      </c>
      <c r="J87" s="27">
        <f>IF(Checklist4810[[#This Row],[SGUID]]="",IF(Checklist4810[[#This Row],[SSGUID]]="",IF(Checklist4810[[#This Row],[PIGUID]]="","",INDEX(PIs[[Column1]:[SS]],MATCH(Checklist4810[[#This Row],[PIGUID]],PIs[GUID],0),2)),INDEX(PIs[[Column1]:[SS]],MATCH(Checklist4810[[#This Row],[SSGUID]],PIs[SSGUID],0),18)),INDEX(PIs[[Column1]:[SS]],MATCH(Checklist4810[[#This Row],[SGUID]],PIs[SGUID],0),14))</f>
        <v>12.4</v>
      </c>
      <c r="K87"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Working time does not exceed 48 hours weekly (excluding overtime) unless indicated by law or collective bargaining agreement. The employer reports the total hours worked, and if they exceed 48 hours, the appropriate safeguards are in place to protect the workers’ health and safety.
If national legislation and collective bargaining agreements set lower weekly working hours (excluding overtime), these lower limits shall prevail.</v>
      </c>
      <c r="L87" s="27" t="str">
        <f>IF(Checklist4810[[#This Row],[SGUID]]="",IF(Checklist4810[[#This Row],[SSGUID]]="",INDEX(PIs[[Column1]:[SS]],MATCH(Checklist4810[[#This Row],[PIGUID]],PIs[GUID],0),6),""),"")</f>
        <v xml:space="preserve">If national legislation or bargaining agreements include averaging arrangements, this method can be used in calculations. The assessor shall check the calculation methods.
The term “indicated by law” shall cover, e.g., the possibility to average hours across a period or compensate hours, new forms of shift work, average number of hours worked, flex-time arrangements, compressed work weeks, on-call work, along with extended or even 24/7 availability. These exceptions give flexibility to the limit of daily hours as well as weekly hours. However, average working hours shall not exceed 48 hours per week within a period of three months or less.
Safeguards shall be in place to protect the workers’ health and safety, including a strategy to balance hours with breaks and monitoring the health and levels of productivity of the worker.
Safeguards can include, e.g., providing preventive breaks, monitoring increases in work accidents caused by fatigue, shift systems designed to minimize fatigue accumulation, risk assessment of the nature of work considered so that workload does not increase risk to safety and health. 
For subcontracted labor, the producer shall check compliance. If non-compliance is found, the producer shall document each instance and include corrective steps taken.
</v>
      </c>
      <c r="M87" s="27" t="str">
        <f>IF(Checklist4810[[#This Row],[SSGUID]]="",IF(Checklist4810[[#This Row],[PIGUID]]="","",INDEX(PIs[[Column1]:[SS]],MATCH(Checklist4810[[#This Row],[PIGUID]],PIs[GUID],0),8)),"")</f>
        <v>Major Must</v>
      </c>
      <c r="N87" s="27"/>
      <c r="O87" s="27"/>
      <c r="P87" s="27" t="str">
        <f>IF(Checklist4810[[#This Row],[ifna]]="NA","",IF(Checklist4810[[#This Row],[RelatedPQ]]=0,"",IF(Checklist4810[[#This Row],[RelatedPQ]]="","",IF((INDEX(#REF!,MATCH(Checklist4810[[#This Row],[PIGUID&amp;NO]],#REF!,0),1))=Checklist4810[[#This Row],[PIGUID]],"Not applicable",""))))</f>
        <v/>
      </c>
      <c r="Q87" s="27" t="str">
        <f>IF(Checklist4810[[#This Row],[N/A]]="Not Applicable",INDEX(#REF!,MATCH(Checklist4810[[#This Row],[RelatedPQ]],#REF!,0),3),"")</f>
        <v/>
      </c>
      <c r="R87" s="28" t="str">
        <f>IF(Checklist4810[[#This Row],[SGUID]]="",IF(Checklist4810[[#This Row],[SSGUID]]="",INDEX(PIs[[PHU]:[justification]],MATCH(Checklist4810[[#This Row],[PIGUID]],PIs[GUID],0),2),""),"")</f>
        <v>-</v>
      </c>
    </row>
    <row r="88" spans="2:18" ht="110">
      <c r="B88" s="32"/>
      <c r="C88" s="33"/>
      <c r="D88" s="19">
        <f>IF(Checklist4810[[#This Row],[SGUID]]="",IF(Checklist4810[[#This Row],[SSGUID]]="",0,1),1)</f>
        <v>0</v>
      </c>
      <c r="E88" s="33" t="s">
        <v>138</v>
      </c>
      <c r="F88" s="29" t="str">
        <f>_xlfn.IFNA(Checklist4810[[#This Row],[RelatedPQ]],"NA")</f>
        <v>NA</v>
      </c>
      <c r="G88" s="27" t="e">
        <f>IF(Checklist4810[[#This Row],[PIGUID]]="","",INDEX(#REF!,MATCH(Checklist4810[[#This Row],[PIGUID&amp;NO]],#REF!,0),2))</f>
        <v>#N/A</v>
      </c>
      <c r="H88" s="29" t="str">
        <f>Checklist4810[[#This Row],[PIGUID]]&amp;"NO"</f>
        <v>hG77himehSgHeDDOlDNBXNO</v>
      </c>
      <c r="I88" s="29" t="b">
        <f>IF(Checklist4810[[#This Row],[PIGUID]]="","",INDEX(PIs[NA Exempt],MATCH(Checklist4810[[#This Row],[PIGUID]],PIs[GUID],0),1))</f>
        <v>0</v>
      </c>
      <c r="J88" s="27">
        <f>IF(Checklist4810[[#This Row],[SGUID]]="",IF(Checklist4810[[#This Row],[SSGUID]]="",IF(Checklist4810[[#This Row],[PIGUID]]="","",INDEX(PIs[[Column1]:[SS]],MATCH(Checklist4810[[#This Row],[PIGUID]],PIs[GUID],0),2)),INDEX(PIs[[Column1]:[SS]],MATCH(Checklist4810[[#This Row],[SSGUID]],PIs[SSGUID],0),18)),INDEX(PIs[[Column1]:[SS]],MATCH(Checklist4810[[#This Row],[SGUID]],PIs[SGUID],0),14))</f>
        <v>12.5</v>
      </c>
      <c r="K88"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Rest breaks/days as shown in the records indicate compliance with national regulations and/or collective bargaining agreements.
If not specifically regulated for agriculture by local laws or collective bargaining agreements, the rest/breaks include, at least: 
(a) Short breaks during working hours
(b) Sufficient breaks for meals
(c) Daily or nightly rest of not less than 8 hours within a 24-hour period
(d) Rest of at least a full calendar day within a week</v>
      </c>
      <c r="L88" s="27" t="str">
        <f>IF(Checklist4810[[#This Row],[SGUID]]="",IF(Checklist4810[[#This Row],[SSGUID]]="",INDEX(PIs[[Column1]:[SS]],MATCH(Checklist4810[[#This Row],[PIGUID]],PIs[GUID],0),6),""),"")</f>
        <v xml:space="preserve">For subcontracted labor, the producer shall check compliance. If non-compliance is found, the producer shall document each instance and include corrective steps taken.
</v>
      </c>
      <c r="M88" s="27" t="str">
        <f>IF(Checklist4810[[#This Row],[SSGUID]]="",IF(Checklist4810[[#This Row],[PIGUID]]="","",INDEX(PIs[[Column1]:[SS]],MATCH(Checklist4810[[#This Row],[PIGUID]],PIs[GUID],0),8)),"")</f>
        <v>Major Must</v>
      </c>
      <c r="N88" s="27"/>
      <c r="O88" s="27"/>
      <c r="P88" s="27" t="str">
        <f>IF(Checklist4810[[#This Row],[ifna]]="NA","",IF(Checklist4810[[#This Row],[RelatedPQ]]=0,"",IF(Checklist4810[[#This Row],[RelatedPQ]]="","",IF((INDEX(#REF!,MATCH(Checklist4810[[#This Row],[PIGUID&amp;NO]],#REF!,0),1))=Checklist4810[[#This Row],[PIGUID]],"Not applicable",""))))</f>
        <v/>
      </c>
      <c r="Q88" s="27" t="str">
        <f>IF(Checklist4810[[#This Row],[N/A]]="Not Applicable",INDEX(#REF!,MATCH(Checklist4810[[#This Row],[RelatedPQ]],#REF!,0),3),"")</f>
        <v/>
      </c>
      <c r="R88" s="28" t="str">
        <f>IF(Checklist4810[[#This Row],[SGUID]]="",IF(Checklist4810[[#This Row],[SSGUID]]="",INDEX(PIs[[PHU]:[justification]],MATCH(Checklist4810[[#This Row],[PIGUID]],PIs[GUID],0),2),""),"")</f>
        <v>-</v>
      </c>
    </row>
    <row r="89" spans="2:18" ht="220">
      <c r="B89" s="32"/>
      <c r="C89" s="33"/>
      <c r="D89" s="19">
        <f>IF(Checklist4810[[#This Row],[SGUID]]="",IF(Checklist4810[[#This Row],[SSGUID]]="",0,1),1)</f>
        <v>0</v>
      </c>
      <c r="E89" s="33" t="s">
        <v>133</v>
      </c>
      <c r="F89" s="29" t="str">
        <f>_xlfn.IFNA(Checklist4810[[#This Row],[RelatedPQ]],"NA")</f>
        <v>NA</v>
      </c>
      <c r="G89" s="27" t="e">
        <f>IF(Checklist4810[[#This Row],[PIGUID]]="","",INDEX(#REF!,MATCH(Checklist4810[[#This Row],[PIGUID&amp;NO]],#REF!,0),2))</f>
        <v>#N/A</v>
      </c>
      <c r="H89" s="29" t="str">
        <f>Checklist4810[[#This Row],[PIGUID]]&amp;"NO"</f>
        <v>5OmbGwMJDvjKYXu5ogpQUlNO</v>
      </c>
      <c r="I89" s="29" t="b">
        <f>IF(Checklist4810[[#This Row],[PIGUID]]="","",INDEX(PIs[NA Exempt],MATCH(Checklist4810[[#This Row],[PIGUID]],PIs[GUID],0),1))</f>
        <v>0</v>
      </c>
      <c r="J89" s="27">
        <f>IF(Checklist4810[[#This Row],[SGUID]]="",IF(Checklist4810[[#This Row],[SSGUID]]="",IF(Checklist4810[[#This Row],[PIGUID]]="","",INDEX(PIs[[Column1]:[SS]],MATCH(Checklist4810[[#This Row],[PIGUID]],PIs[GUID],0),2)),INDEX(PIs[[Column1]:[SS]],MATCH(Checklist4810[[#This Row],[SSGUID]],PIs[SSGUID],0),18)),INDEX(PIs[[Column1]:[SS]],MATCH(Checklist4810[[#This Row],[SGUID]],PIs[SGUID],0),14))</f>
        <v>12.6</v>
      </c>
      <c r="K89"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Total weekly working hours (including overtime) as shown in the records indicate compliance with national legislation and collective bargaining agreements.
If national legislation sets total weekly working hour limits higher than 60 hours (including overtime) in peak season and/or agricultural workers are exempt from overtime limitations, the employer reports the total weekly hours worked and which appropriate safeguards are in place to protect the workers’ health and safety.</v>
      </c>
      <c r="L89" s="27" t="str">
        <f>IF(Checklist4810[[#This Row],[SGUID]]="",IF(Checklist4810[[#This Row],[SSGUID]]="",INDEX(PIs[[Column1]:[SS]],MATCH(Checklist4810[[#This Row],[PIGUID]],PIs[GUID],0),6),""),"")</f>
        <v xml:space="preserve">If national legislation or bargaining agreements include averaging arrangements, this method can be used in calculations. The assessor shall check that the calculation methods are a) clearly defined and b) in line with national legal requirements.
If the total number of weekly hours worked (including overtime) exceeds 60 hours, the assessor shall check that conditions set up by law are applicable to this situation and check any industry-related collective bargaining agreement.
Safeguards shall be in place to protect the workers’ health and safety, including a strategy to balance hours with breaks and monitoring the health and levels of productivity of the worker. Safeguards can include, e.g., providing preventive breaks, monitoring increases in work accidents caused by fatigue, shift systems designed to minimize fatigue accumulation, and/or risk assessment of the nature of work considered so that workload does not increase risk to safety and health.
For subcontracted labor, the producer shall check compliance. If non-compliance is found, the producer shall document each instance and include corrective steps taken.
</v>
      </c>
      <c r="M89" s="27" t="str">
        <f>IF(Checklist4810[[#This Row],[SSGUID]]="",IF(Checklist4810[[#This Row],[PIGUID]]="","",INDEX(PIs[[Column1]:[SS]],MATCH(Checklist4810[[#This Row],[PIGUID]],PIs[GUID],0),8)),"")</f>
        <v>Major Must</v>
      </c>
      <c r="N89" s="27"/>
      <c r="O89" s="27"/>
      <c r="P89" s="27" t="str">
        <f>IF(Checklist4810[[#This Row],[ifna]]="NA","",IF(Checklist4810[[#This Row],[RelatedPQ]]=0,"",IF(Checklist4810[[#This Row],[RelatedPQ]]="","",IF((INDEX(#REF!,MATCH(Checklist4810[[#This Row],[PIGUID&amp;NO]],#REF!,0),1))=Checklist4810[[#This Row],[PIGUID]],"Not applicable",""))))</f>
        <v/>
      </c>
      <c r="Q89" s="27" t="str">
        <f>IF(Checklist4810[[#This Row],[N/A]]="Not Applicable",INDEX(#REF!,MATCH(Checklist4810[[#This Row],[RelatedPQ]],#REF!,0),3),"")</f>
        <v/>
      </c>
      <c r="R89" s="28" t="str">
        <f>IF(Checklist4810[[#This Row],[SGUID]]="",IF(Checklist4810[[#This Row],[SSGUID]]="",INDEX(PIs[[PHU]:[justification]],MATCH(Checklist4810[[#This Row],[PIGUID]],PIs[GUID],0),2),""),"")</f>
        <v>-</v>
      </c>
    </row>
    <row r="90" spans="2:18" ht="120">
      <c r="B90" s="32"/>
      <c r="C90" s="33"/>
      <c r="D90" s="19">
        <f>IF(Checklist4810[[#This Row],[SGUID]]="",IF(Checklist4810[[#This Row],[SSGUID]]="",0,1),1)</f>
        <v>0</v>
      </c>
      <c r="E90" s="33" t="s">
        <v>128</v>
      </c>
      <c r="F90" s="29" t="str">
        <f>_xlfn.IFNA(Checklist4810[[#This Row],[RelatedPQ]],"NA")</f>
        <v>NA</v>
      </c>
      <c r="G90" s="27" t="e">
        <f>IF(Checklist4810[[#This Row],[PIGUID]]="","",INDEX(#REF!,MATCH(Checklist4810[[#This Row],[PIGUID&amp;NO]],#REF!,0),2))</f>
        <v>#N/A</v>
      </c>
      <c r="H90" s="29" t="str">
        <f>Checklist4810[[#This Row],[PIGUID]]&amp;"NO"</f>
        <v>6r6UKO6tVO1cFOEq0mi9aqNO</v>
      </c>
      <c r="I90" s="29" t="b">
        <f>IF(Checklist4810[[#This Row],[PIGUID]]="","",INDEX(PIs[NA Exempt],MATCH(Checklist4810[[#This Row],[PIGUID]],PIs[GUID],0),1))</f>
        <v>0</v>
      </c>
      <c r="J90" s="27">
        <f>IF(Checklist4810[[#This Row],[SGUID]]="",IF(Checklist4810[[#This Row],[SSGUID]]="",IF(Checklist4810[[#This Row],[PIGUID]]="","",INDEX(PIs[[Column1]:[SS]],MATCH(Checklist4810[[#This Row],[PIGUID]],PIs[GUID],0),2)),INDEX(PIs[[Column1]:[SS]],MATCH(Checklist4810[[#This Row],[SSGUID]],PIs[SSGUID],0),18)),INDEX(PIs[[Column1]:[SS]],MATCH(Checklist4810[[#This Row],[SGUID]],PIs[SGUID],0),14))</f>
        <v>12.7</v>
      </c>
      <c r="K90"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Supervisory staff is instructed about the safeguards in place to protect the workers’ health and safety when working over the regular weekly working time and/or over the peak season weekly working time.</v>
      </c>
      <c r="L90" s="27" t="str">
        <f>IF(Checklist4810[[#This Row],[SGUID]]="",IF(Checklist4810[[#This Row],[SSGUID]]="",INDEX(PIs[[Column1]:[SS]],MATCH(Checklist4810[[#This Row],[PIGUID]],PIs[GUID],0),6),""),"")</f>
        <v xml:space="preserve">The term “supervisory staff” shall refer to any staff member in contact with workers or with supervising duties at the production site (i.e., foreman, manager, crew supervisor, etc.). If the producer does not have such staff, the producer shall have knowledge of the GRASP criteria on this topic and shall have safeguards in place.
There shall be a record of the safeguards in place to protect the workers’ health and safety. 
For subcontracted labor, the producer shall check compliance. If non-compliance is found, the producer shall document each instance and include corrective steps taken.
</v>
      </c>
      <c r="M90" s="27" t="str">
        <f>IF(Checklist4810[[#This Row],[SSGUID]]="",IF(Checklist4810[[#This Row],[PIGUID]]="","",INDEX(PIs[[Column1]:[SS]],MATCH(Checklist4810[[#This Row],[PIGUID]],PIs[GUID],0),8)),"")</f>
        <v>Minor Must</v>
      </c>
      <c r="N90" s="27"/>
      <c r="O90" s="27"/>
      <c r="P90" s="27" t="str">
        <f>IF(Checklist4810[[#This Row],[ifna]]="NA","",IF(Checklist4810[[#This Row],[RelatedPQ]]=0,"",IF(Checklist4810[[#This Row],[RelatedPQ]]="","",IF((INDEX(#REF!,MATCH(Checklist4810[[#This Row],[PIGUID&amp;NO]],#REF!,0),1))=Checklist4810[[#This Row],[PIGUID]],"Not applicable",""))))</f>
        <v/>
      </c>
      <c r="Q90" s="27" t="str">
        <f>IF(Checklist4810[[#This Row],[N/A]]="Not Applicable",INDEX(#REF!,MATCH(Checklist4810[[#This Row],[RelatedPQ]],#REF!,0),3),"")</f>
        <v/>
      </c>
      <c r="R90" s="28" t="str">
        <f>IF(Checklist4810[[#This Row],[SGUID]]="",IF(Checklist4810[[#This Row],[SSGUID]]="",INDEX(PIs[[PHU]:[justification]],MATCH(Checklist4810[[#This Row],[PIGUID]],PIs[GUID],0),2),""),"")</f>
        <v>-</v>
      </c>
    </row>
    <row r="91" spans="2:18" ht="70">
      <c r="B91" s="32"/>
      <c r="C91" s="33"/>
      <c r="D91" s="19">
        <f>IF(Checklist4810[[#This Row],[SGUID]]="",IF(Checklist4810[[#This Row],[SSGUID]]="",0,1),1)</f>
        <v>0</v>
      </c>
      <c r="E91" s="33" t="s">
        <v>122</v>
      </c>
      <c r="F91" s="29" t="str">
        <f>_xlfn.IFNA(Checklist4810[[#This Row],[RelatedPQ]],"NA")</f>
        <v>NA</v>
      </c>
      <c r="G91" s="27" t="e">
        <f>IF(Checklist4810[[#This Row],[PIGUID]]="","",INDEX(#REF!,MATCH(Checklist4810[[#This Row],[PIGUID&amp;NO]],#REF!,0),2))</f>
        <v>#N/A</v>
      </c>
      <c r="H91" s="29" t="str">
        <f>Checklist4810[[#This Row],[PIGUID]]&amp;"NO"</f>
        <v>2LTDXoG3x1dvJEtrFOwoldNO</v>
      </c>
      <c r="I91" s="29" t="b">
        <f>IF(Checklist4810[[#This Row],[PIGUID]]="","",INDEX(PIs[NA Exempt],MATCH(Checklist4810[[#This Row],[PIGUID]],PIs[GUID],0),1))</f>
        <v>0</v>
      </c>
      <c r="J91" s="27">
        <f>IF(Checklist4810[[#This Row],[SGUID]]="",IF(Checklist4810[[#This Row],[SSGUID]]="",IF(Checklist4810[[#This Row],[PIGUID]]="","",INDEX(PIs[[Column1]:[SS]],MATCH(Checklist4810[[#This Row],[PIGUID]],PIs[GUID],0),2)),INDEX(PIs[[Column1]:[SS]],MATCH(Checklist4810[[#This Row],[SSGUID]],PIs[SSGUID],0),18)),INDEX(PIs[[Column1]:[SS]],MATCH(Checklist4810[[#This Row],[SGUID]],PIs[SGUID],0),14))</f>
        <v>12.8</v>
      </c>
      <c r="K91"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Workers are communicated to effectively use the rest breaks/days during peak season.</v>
      </c>
      <c r="L91" s="27" t="str">
        <f>IF(Checklist4810[[#This Row],[SGUID]]="",IF(Checklist4810[[#This Row],[SSGUID]]="",INDEX(PIs[[Column1]:[SS]],MATCH(Checklist4810[[#This Row],[PIGUID]],PIs[GUID],0),6),""),"")</f>
        <v xml:space="preserve">The term “communicate” shall require providing information during the weekly schedule or in the working instructions given during the day.
For subcontracted labor, the producer shall check compliance. If non-compliance is found, the producer shall document each instance and include corrective steps taken.
</v>
      </c>
      <c r="M91" s="27" t="str">
        <f>IF(Checklist4810[[#This Row],[SSGUID]]="",IF(Checklist4810[[#This Row],[PIGUID]]="","",INDEX(PIs[[Column1]:[SS]],MATCH(Checklist4810[[#This Row],[PIGUID]],PIs[GUID],0),8)),"")</f>
        <v>Minor Must</v>
      </c>
      <c r="N91" s="27"/>
      <c r="O91" s="27"/>
      <c r="P91" s="27" t="str">
        <f>IF(Checklist4810[[#This Row],[ifna]]="NA","",IF(Checklist4810[[#This Row],[RelatedPQ]]=0,"",IF(Checklist4810[[#This Row],[RelatedPQ]]="","",IF((INDEX(#REF!,MATCH(Checklist4810[[#This Row],[PIGUID&amp;NO]],#REF!,0),1))=Checklist4810[[#This Row],[PIGUID]],"Not applicable",""))))</f>
        <v/>
      </c>
      <c r="Q91" s="27" t="str">
        <f>IF(Checklist4810[[#This Row],[N/A]]="Not Applicable",INDEX(#REF!,MATCH(Checklist4810[[#This Row],[RelatedPQ]],#REF!,0),3),"")</f>
        <v/>
      </c>
      <c r="R91" s="28" t="str">
        <f>IF(Checklist4810[[#This Row],[SGUID]]="",IF(Checklist4810[[#This Row],[SSGUID]]="",INDEX(PIs[[PHU]:[justification]],MATCH(Checklist4810[[#This Row],[PIGUID]],PIs[GUID],0),2),""),"")</f>
        <v>-</v>
      </c>
    </row>
    <row r="92" spans="2:18" ht="21">
      <c r="B92" s="32" t="s">
        <v>111</v>
      </c>
      <c r="C92" s="33"/>
      <c r="D92" s="19">
        <f>IF(Checklist4810[[#This Row],[SGUID]]="",IF(Checklist4810[[#This Row],[SSGUID]]="",0,1),1)</f>
        <v>1</v>
      </c>
      <c r="E92" s="33"/>
      <c r="F92" s="29" t="str">
        <f>_xlfn.IFNA(Checklist4810[[#This Row],[RelatedPQ]],"NA")</f>
        <v/>
      </c>
      <c r="G92" s="27" t="str">
        <f>IF(Checklist4810[[#This Row],[PIGUID]]="","",INDEX(#REF!,MATCH(Checklist4810[[#This Row],[PIGUID&amp;NO]],#REF!,0),2))</f>
        <v/>
      </c>
      <c r="H92" s="29" t="str">
        <f>Checklist4810[[#This Row],[PIGUID]]&amp;"NO"</f>
        <v>NO</v>
      </c>
      <c r="I92" s="29" t="str">
        <f>IF(Checklist4810[[#This Row],[PIGUID]]="","",INDEX(PIs[NA Exempt],MATCH(Checklist4810[[#This Row],[PIGUID]],PIs[GUID],0),1))</f>
        <v/>
      </c>
      <c r="J92" s="27" t="str">
        <f>IF(Checklist4810[[#This Row],[SGUID]]="",IF(Checklist4810[[#This Row],[SSGUID]]="",IF(Checklist4810[[#This Row],[PIGUID]]="","",INDEX(PIs[[Column1]:[SS]],MATCH(Checklist4810[[#This Row],[PIGUID]],PIs[GUID],0),2)),INDEX(PIs[[Column1]:[SS]],MATCH(Checklist4810[[#This Row],[SSGUID]],PIs[SSGUID],0),18)),INDEX(PIs[[Column1]:[SS]],MATCH(Checklist4810[[#This Row],[SGUID]],PIs[SGUID],0),14))</f>
        <v>DISCIPLINARY PROCEDURES</v>
      </c>
      <c r="K92"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92" s="27" t="str">
        <f>IF(Checklist4810[[#This Row],[SGUID]]="",IF(Checklist4810[[#This Row],[SSGUID]]="",INDEX(PIs[[Column1]:[SS]],MATCH(Checklist4810[[#This Row],[PIGUID]],PIs[GUID],0),6),""),"")</f>
        <v/>
      </c>
      <c r="M92" s="27" t="str">
        <f>IF(Checklist4810[[#This Row],[SSGUID]]="",IF(Checklist4810[[#This Row],[PIGUID]]="","",INDEX(PIs[[Column1]:[SS]],MATCH(Checklist4810[[#This Row],[PIGUID]],PIs[GUID],0),8)),"")</f>
        <v/>
      </c>
      <c r="N92" s="27"/>
      <c r="O92" s="27"/>
      <c r="P92" s="27" t="str">
        <f>IF(Checklist4810[[#This Row],[ifna]]="NA","",IF(Checklist4810[[#This Row],[RelatedPQ]]=0,"",IF(Checklist4810[[#This Row],[RelatedPQ]]="","",IF((INDEX(#REF!,MATCH(Checklist4810[[#This Row],[PIGUID&amp;NO]],#REF!,0),1))=Checklist4810[[#This Row],[PIGUID]],"Not applicable",""))))</f>
        <v/>
      </c>
      <c r="Q92" s="27" t="str">
        <f>IF(Checklist4810[[#This Row],[N/A]]="Not Applicable",INDEX(#REF!,MATCH(Checklist4810[[#This Row],[RelatedPQ]],#REF!,0),3),"")</f>
        <v/>
      </c>
      <c r="R92" s="28" t="str">
        <f>IF(Checklist4810[[#This Row],[SGUID]]="",IF(Checklist4810[[#This Row],[SSGUID]]="",INDEX(PIs[[PHU]:[justification]],MATCH(Checklist4810[[#This Row],[PIGUID]],PIs[GUID],0),2),""),"")</f>
        <v/>
      </c>
    </row>
    <row r="93" spans="2:18" ht="30">
      <c r="B93" s="32"/>
      <c r="C93" s="33" t="s">
        <v>50</v>
      </c>
      <c r="D93" s="19">
        <f>IF(Checklist4810[[#This Row],[SGUID]]="",IF(Checklist4810[[#This Row],[SSGUID]]="",0,1),1)</f>
        <v>1</v>
      </c>
      <c r="E93" s="33"/>
      <c r="F93" s="29" t="str">
        <f>_xlfn.IFNA(Checklist4810[[#This Row],[RelatedPQ]],"NA")</f>
        <v/>
      </c>
      <c r="G93" s="27" t="str">
        <f>IF(Checklist4810[[#This Row],[PIGUID]]="","",INDEX(#REF!,MATCH(Checklist4810[[#This Row],[PIGUID&amp;NO]],#REF!,0),2))</f>
        <v/>
      </c>
      <c r="H93" s="29" t="str">
        <f>Checklist4810[[#This Row],[PIGUID]]&amp;"NO"</f>
        <v>NO</v>
      </c>
      <c r="I93" s="29" t="str">
        <f>IF(Checklist4810[[#This Row],[PIGUID]]="","",INDEX(PIs[NA Exempt],MATCH(Checklist4810[[#This Row],[PIGUID]],PIs[GUID],0),1))</f>
        <v/>
      </c>
      <c r="J93" s="27" t="str">
        <f>IF(Checklist4810[[#This Row],[SGUID]]="",IF(Checklist4810[[#This Row],[SSGUID]]="",IF(Checklist4810[[#This Row],[PIGUID]]="","",INDEX(PIs[[Column1]:[SS]],MATCH(Checklist4810[[#This Row],[PIGUID]],PIs[GUID],0),2)),INDEX(PIs[[Column1]:[SS]],MATCH(Checklist4810[[#This Row],[SSGUID]],PIs[SSGUID],0),18)),INDEX(PIs[[Column1]:[SS]],MATCH(Checklist4810[[#This Row],[SGUID]],PIs[SGUID],0),14))</f>
        <v>-</v>
      </c>
      <c r="K93"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v>
      </c>
      <c r="L93" s="27" t="str">
        <f>IF(Checklist4810[[#This Row],[SGUID]]="",IF(Checklist4810[[#This Row],[SSGUID]]="",INDEX(PIs[[Column1]:[SS]],MATCH(Checklist4810[[#This Row],[PIGUID]],PIs[GUID],0),6),""),"")</f>
        <v/>
      </c>
      <c r="M93" s="27" t="str">
        <f>IF(Checklist4810[[#This Row],[SSGUID]]="",IF(Checklist4810[[#This Row],[PIGUID]]="","",INDEX(PIs[[Column1]:[SS]],MATCH(Checklist4810[[#This Row],[PIGUID]],PIs[GUID],0),8)),"")</f>
        <v/>
      </c>
      <c r="N93" s="27"/>
      <c r="O93" s="27"/>
      <c r="P93" s="27" t="str">
        <f>IF(Checklist4810[[#This Row],[ifna]]="NA","",IF(Checklist4810[[#This Row],[RelatedPQ]]=0,"",IF(Checklist4810[[#This Row],[RelatedPQ]]="","",IF((INDEX(#REF!,MATCH(Checklist4810[[#This Row],[PIGUID&amp;NO]],#REF!,0),1))=Checklist4810[[#This Row],[PIGUID]],"Not applicable",""))))</f>
        <v/>
      </c>
      <c r="Q93" s="27" t="str">
        <f>IF(Checklist4810[[#This Row],[N/A]]="Not Applicable",INDEX(#REF!,MATCH(Checklist4810[[#This Row],[RelatedPQ]],#REF!,0),3),"")</f>
        <v/>
      </c>
      <c r="R93" s="28" t="str">
        <f>IF(Checklist4810[[#This Row],[SGUID]]="",IF(Checklist4810[[#This Row],[SSGUID]]="",INDEX(PIs[[PHU]:[justification]],MATCH(Checklist4810[[#This Row],[PIGUID]],PIs[GUID],0),2),""),"")</f>
        <v/>
      </c>
    </row>
    <row r="94" spans="2:18" ht="110">
      <c r="B94" s="32"/>
      <c r="C94" s="33"/>
      <c r="D94" s="19">
        <f>IF(Checklist4810[[#This Row],[SGUID]]="",IF(Checklist4810[[#This Row],[SSGUID]]="",0,1),1)</f>
        <v>0</v>
      </c>
      <c r="E94" s="33" t="s">
        <v>117</v>
      </c>
      <c r="F94" s="29" t="str">
        <f>_xlfn.IFNA(Checklist4810[[#This Row],[RelatedPQ]],"NA")</f>
        <v>NA</v>
      </c>
      <c r="G94" s="27" t="e">
        <f>IF(Checklist4810[[#This Row],[PIGUID]]="","",INDEX(#REF!,MATCH(Checklist4810[[#This Row],[PIGUID&amp;NO]],#REF!,0),2))</f>
        <v>#N/A</v>
      </c>
      <c r="H94" s="29" t="str">
        <f>Checklist4810[[#This Row],[PIGUID]]&amp;"NO"</f>
        <v>1QeEsrc8UuyqWR1lPTaf0UNO</v>
      </c>
      <c r="I94" s="29" t="b">
        <f>IF(Checklist4810[[#This Row],[PIGUID]]="","",INDEX(PIs[NA Exempt],MATCH(Checklist4810[[#This Row],[PIGUID]],PIs[GUID],0),1))</f>
        <v>0</v>
      </c>
      <c r="J94" s="27">
        <f>IF(Checklist4810[[#This Row],[SGUID]]="",IF(Checklist4810[[#This Row],[SSGUID]]="",IF(Checklist4810[[#This Row],[PIGUID]]="","",INDEX(PIs[[Column1]:[SS]],MATCH(Checklist4810[[#This Row],[PIGUID]],PIs[GUID],0),2)),INDEX(PIs[[Column1]:[SS]],MATCH(Checklist4810[[#This Row],[SSGUID]],PIs[SSGUID],0),18)),INDEX(PIs[[Column1]:[SS]],MATCH(Checklist4810[[#This Row],[SGUID]],PIs[SGUID],0),14))</f>
        <v>13.1</v>
      </c>
      <c r="K94"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A written disciplinary procedure is available.</v>
      </c>
      <c r="L94" s="27" t="str">
        <f>IF(Checklist4810[[#This Row],[SGUID]]="",IF(Checklist4810[[#This Row],[SSGUID]]="",INDEX(PIs[[Column1]:[SS]],MATCH(Checklist4810[[#This Row],[PIGUID]],PIs[GUID],0),6),""),"")</f>
        <v xml:space="preserve">The process shall be simple and available to all workers hired, including subcontracted labor.
The written disciplinary procedure shall at least include and explain these steps:
1. Hearing
2. Decision
3. Appeal or revision 
4. Final decision (corrective measures)
The process shall be available in the predominant language(s) of the workforce and/or pictograms.
</v>
      </c>
      <c r="M94" s="27" t="str">
        <f>IF(Checklist4810[[#This Row],[SSGUID]]="",IF(Checklist4810[[#This Row],[PIGUID]]="","",INDEX(PIs[[Column1]:[SS]],MATCH(Checklist4810[[#This Row],[PIGUID]],PIs[GUID],0),8)),"")</f>
        <v>Major Must</v>
      </c>
      <c r="N94" s="27"/>
      <c r="O94" s="27"/>
      <c r="P94" s="27" t="str">
        <f>IF(Checklist4810[[#This Row],[ifna]]="NA","",IF(Checklist4810[[#This Row],[RelatedPQ]]=0,"",IF(Checklist4810[[#This Row],[RelatedPQ]]="","",IF((INDEX(#REF!,MATCH(Checklist4810[[#This Row],[PIGUID&amp;NO]],#REF!,0),1))=Checklist4810[[#This Row],[PIGUID]],"Not applicable",""))))</f>
        <v/>
      </c>
      <c r="Q94" s="27" t="str">
        <f>IF(Checklist4810[[#This Row],[N/A]]="Not Applicable",INDEX(#REF!,MATCH(Checklist4810[[#This Row],[RelatedPQ]],#REF!,0),3),"")</f>
        <v/>
      </c>
      <c r="R94" s="28" t="str">
        <f>IF(Checklist4810[[#This Row],[SGUID]]="",IF(Checklist4810[[#This Row],[SSGUID]]="",INDEX(PIs[[PHU]:[justification]],MATCH(Checklist4810[[#This Row],[PIGUID]],PIs[GUID],0),2),""),"")</f>
        <v>-</v>
      </c>
    </row>
    <row r="95" spans="2:18" ht="160">
      <c r="B95" s="32"/>
      <c r="C95" s="33"/>
      <c r="D95" s="19">
        <f>IF(Checklist4810[[#This Row],[SGUID]]="",IF(Checklist4810[[#This Row],[SSGUID]]="",0,1),1)</f>
        <v>0</v>
      </c>
      <c r="E95" s="33" t="s">
        <v>112</v>
      </c>
      <c r="F95" s="29" t="str">
        <f>_xlfn.IFNA(Checklist4810[[#This Row],[RelatedPQ]],"NA")</f>
        <v>NA</v>
      </c>
      <c r="G95" s="27" t="e">
        <f>IF(Checklist4810[[#This Row],[PIGUID]]="","",INDEX(#REF!,MATCH(Checklist4810[[#This Row],[PIGUID&amp;NO]],#REF!,0),2))</f>
        <v>#N/A</v>
      </c>
      <c r="H95" s="29" t="str">
        <f>Checklist4810[[#This Row],[PIGUID]]&amp;"NO"</f>
        <v>4KnqFWr7YBL2OuIMD72y2cNO</v>
      </c>
      <c r="I95" s="29" t="b">
        <f>IF(Checklist4810[[#This Row],[PIGUID]]="","",INDEX(PIs[NA Exempt],MATCH(Checklist4810[[#This Row],[PIGUID]],PIs[GUID],0),1))</f>
        <v>0</v>
      </c>
      <c r="J95" s="27">
        <f>IF(Checklist4810[[#This Row],[SGUID]]="",IF(Checklist4810[[#This Row],[SSGUID]]="",IF(Checklist4810[[#This Row],[PIGUID]]="","",INDEX(PIs[[Column1]:[SS]],MATCH(Checklist4810[[#This Row],[PIGUID]],PIs[GUID],0),2)),INDEX(PIs[[Column1]:[SS]],MATCH(Checklist4810[[#This Row],[SSGUID]],PIs[SSGUID],0),18)),INDEX(PIs[[Column1]:[SS]],MATCH(Checklist4810[[#This Row],[SGUID]],PIs[SGUID],0),14))</f>
        <v>13.2</v>
      </c>
      <c r="K95"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Workers are informed about the terms of the disciplinary procedure, including that any deduction from wages as a disciplinary measure is prohibited.</v>
      </c>
      <c r="L95" s="27" t="str">
        <f>IF(Checklist4810[[#This Row],[SGUID]]="",IF(Checklist4810[[#This Row],[SSGUID]]="",INDEX(PIs[[Column1]:[SS]],MATCH(Checklist4810[[#This Row],[PIGUID]],PIs[GUID],0),6),""),"")</f>
        <v xml:space="preserve">The assessor shall check that all workers are informed of the procedures. Special attention shall be paid to workers with very short-term contracts. 
Compliance with this P&amp;C shall require that:
1. The procedure is explained to workers.
2. The written procedure is available to workers.
Subcontracted agricultural labor shall be instructed on these procedures in the scope of their work at the production site and the requirements to perform activities at the production site of the producer. 
Information on the procedures shall be available in the predominant language(s) of the workforce and/or pictograms (especially for workers who cannot read), e.g., farm sign boards, handouts given directly to workers/subcontractors (evidence of accessibility of handouts shall be presented).
</v>
      </c>
      <c r="M95" s="27" t="str">
        <f>IF(Checklist4810[[#This Row],[SSGUID]]="",IF(Checklist4810[[#This Row],[PIGUID]]="","",INDEX(PIs[[Column1]:[SS]],MATCH(Checklist4810[[#This Row],[PIGUID]],PIs[GUID],0),8)),"")</f>
        <v>Minor Must</v>
      </c>
      <c r="N95" s="27"/>
      <c r="O95" s="27"/>
      <c r="P95" s="27" t="str">
        <f>IF(Checklist4810[[#This Row],[ifna]]="NA","",IF(Checklist4810[[#This Row],[RelatedPQ]]=0,"",IF(Checklist4810[[#This Row],[RelatedPQ]]="","",IF((INDEX(#REF!,MATCH(Checklist4810[[#This Row],[PIGUID&amp;NO]],#REF!,0),1))=Checklist4810[[#This Row],[PIGUID]],"Not applicable",""))))</f>
        <v/>
      </c>
      <c r="Q95" s="27" t="str">
        <f>IF(Checklist4810[[#This Row],[N/A]]="Not Applicable",INDEX(#REF!,MATCH(Checklist4810[[#This Row],[RelatedPQ]],#REF!,0),3),"")</f>
        <v/>
      </c>
      <c r="R95" s="28" t="str">
        <f>IF(Checklist4810[[#This Row],[SGUID]]="",IF(Checklist4810[[#This Row],[SSGUID]]="",INDEX(PIs[[PHU]:[justification]],MATCH(Checklist4810[[#This Row],[PIGUID]],PIs[GUID],0),2),""),"")</f>
        <v>-</v>
      </c>
    </row>
    <row r="96" spans="2:18" ht="40">
      <c r="B96" s="32"/>
      <c r="C96" s="33"/>
      <c r="D96" s="19">
        <f>IF(Checklist4810[[#This Row],[SGUID]]="",IF(Checklist4810[[#This Row],[SSGUID]]="",0,1),1)</f>
        <v>0</v>
      </c>
      <c r="E96" s="33" t="s">
        <v>106</v>
      </c>
      <c r="F96" s="29" t="str">
        <f>_xlfn.IFNA(Checklist4810[[#This Row],[RelatedPQ]],"NA")</f>
        <v>NA</v>
      </c>
      <c r="G96" s="27" t="e">
        <f>IF(Checklist4810[[#This Row],[PIGUID]]="","",INDEX(#REF!,MATCH(Checklist4810[[#This Row],[PIGUID&amp;NO]],#REF!,0),2))</f>
        <v>#N/A</v>
      </c>
      <c r="H96" s="29" t="str">
        <f>Checklist4810[[#This Row],[PIGUID]]&amp;"NO"</f>
        <v>6jbxivO9VjbvgCgxcNnDK5NO</v>
      </c>
      <c r="I96" s="29" t="b">
        <f>IF(Checklist4810[[#This Row],[PIGUID]]="","",INDEX(PIs[NA Exempt],MATCH(Checklist4810[[#This Row],[PIGUID]],PIs[GUID],0),1))</f>
        <v>0</v>
      </c>
      <c r="J96" s="27">
        <f>IF(Checklist4810[[#This Row],[SGUID]]="",IF(Checklist4810[[#This Row],[SSGUID]]="",IF(Checklist4810[[#This Row],[PIGUID]]="","",INDEX(PIs[[Column1]:[SS]],MATCH(Checklist4810[[#This Row],[PIGUID]],PIs[GUID],0),2)),INDEX(PIs[[Column1]:[SS]],MATCH(Checklist4810[[#This Row],[SSGUID]],PIs[SSGUID],0),18)),INDEX(PIs[[Column1]:[SS]],MATCH(Checklist4810[[#This Row],[SGUID]],PIs[SGUID],0),14))</f>
        <v>13.3</v>
      </c>
      <c r="K96" s="27" t="str">
        <f>IF(Checklist4810[[#This Row],[SGUID]]="",IF(Checklist4810[[#This Row],[SSGUID]]="",IF(Checklist4810[[#This Row],[PIGUID]]="","",INDEX(PIs[[Column1]:[SS]],MATCH(Checklist4810[[#This Row],[PIGUID]],PIs[GUID],0),4)),INDEX(PIs[[Column1]:[Ssbody]],MATCH(Checklist4810[[#This Row],[SSGUID]],PIs[SSGUID],0),19)),INDEX(PIs[[Column1]:[SS]],MATCH(Checklist4810[[#This Row],[SGUID]],PIs[SGUID],0),15))</f>
        <v>Records are kept of any disciplinary actions taken during the last 24 months.</v>
      </c>
      <c r="L96" s="27" t="str">
        <f>IF(Checklist4810[[#This Row],[SGUID]]="",IF(Checklist4810[[#This Row],[SSGUID]]="",INDEX(PIs[[Column1]:[SS]],MATCH(Checklist4810[[#This Row],[PIGUID]],PIs[GUID],0),6),""),"")</f>
        <v xml:space="preserve">Records shall include information on the name of the worker, disciplinary situation and resolution, and start and end date of procedure. 
</v>
      </c>
      <c r="M96" s="27" t="str">
        <f>IF(Checklist4810[[#This Row],[SSGUID]]="",IF(Checklist4810[[#This Row],[PIGUID]]="","",INDEX(PIs[[Column1]:[SS]],MATCH(Checklist4810[[#This Row],[PIGUID]],PIs[GUID],0),8)),"")</f>
        <v>Minor Must</v>
      </c>
      <c r="N96" s="27"/>
      <c r="O96" s="27"/>
      <c r="P96" s="27" t="str">
        <f>IF(Checklist4810[[#This Row],[ifna]]="NA","",IF(Checklist4810[[#This Row],[RelatedPQ]]=0,"",IF(Checklist4810[[#This Row],[RelatedPQ]]="","",IF((INDEX(#REF!,MATCH(Checklist4810[[#This Row],[PIGUID&amp;NO]],#REF!,0),1))=Checklist4810[[#This Row],[PIGUID]],"Not applicable",""))))</f>
        <v/>
      </c>
      <c r="Q96" s="27" t="str">
        <f>IF(Checklist4810[[#This Row],[N/A]]="Not Applicable",INDEX(#REF!,MATCH(Checklist4810[[#This Row],[RelatedPQ]],#REF!,0),3),"")</f>
        <v/>
      </c>
      <c r="R96" s="28" t="str">
        <f>IF(Checklist4810[[#This Row],[SGUID]]="",IF(Checklist4810[[#This Row],[SSGUID]]="",INDEX(PIs[[PHU]:[justification]],MATCH(Checklist4810[[#This Row],[PIGUID]],PIs[GUID],0),2),""),"")</f>
        <v>-</v>
      </c>
    </row>
  </sheetData>
  <conditionalFormatting sqref="J2:J96">
    <cfRule type="expression" dxfId="5" priority="1">
      <formula>B2&lt;&gt;""</formula>
    </cfRule>
  </conditionalFormatting>
  <conditionalFormatting sqref="J1:O96">
    <cfRule type="expression" dxfId="4" priority="3">
      <formula>$P1="Not Applicable"</formula>
    </cfRule>
  </conditionalFormatting>
  <conditionalFormatting sqref="K2:K96">
    <cfRule type="expression" dxfId="3" priority="2">
      <formula>$D2=1</formula>
    </cfRule>
  </conditionalFormatting>
  <dataValidations count="1">
    <dataValidation type="list" allowBlank="1" showDropDown="1" showInputMessage="1" showErrorMessage="1" sqref="N2:O96" xr:uid="{667E900D-1C97-4D01-9085-EA60A552F579}">
      <formula1>$A$1</formula1>
    </dataValidation>
  </dataValidations>
  <pageMargins left="0.31496062992125984" right="0.31496062992125984" top="0.86614173228346458" bottom="0.47244094488188981" header="0.15748031496062992" footer="7.874015748031496E-2"/>
  <pageSetup paperSize="9" fitToWidth="0" fitToHeight="0" orientation="landscape" r:id="rId1"/>
  <headerFooter>
    <oddHeader>&amp;R&amp;G</oddHeader>
    <oddFooter>&amp;L&amp;"Arial,Regular"&amp;8Code ref.: IFA checklist; v6.0_Apr22; English version
&amp;A
Page &amp;P of &amp;N&amp;R&amp;"Arial,Regular"&amp;8© GLOBALG.A.P. c/o FoodPLUS GmbH
Spichernstr. 55, 50672 Cologne, Germany 
&amp;K00A039www.globalgap.org</oddFooter>
  </headerFooter>
  <legacyDrawingHF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34B04-8313-467F-95E7-C78ADAEC8346}">
  <dimension ref="A1:XFC118"/>
  <sheetViews>
    <sheetView showGridLines="0" view="pageLayout" zoomScaleNormal="110" workbookViewId="0">
      <selection activeCell="A29" sqref="A29"/>
    </sheetView>
  </sheetViews>
  <sheetFormatPr baseColWidth="10" defaultColWidth="0" defaultRowHeight="0" customHeight="1" zeroHeight="1"/>
  <cols>
    <col min="1" max="1" width="68.81640625" style="37" customWidth="1"/>
    <col min="2" max="7" width="11.54296875" style="37" customWidth="1"/>
    <col min="8" max="248" width="11.7265625" style="37" hidden="1"/>
    <col min="249" max="249" width="6.453125" style="37" hidden="1"/>
    <col min="250" max="258" width="0.1796875" style="37" hidden="1"/>
    <col min="259" max="16383" width="9.1796875" style="37" hidden="1"/>
    <col min="16384" max="16384" width="0.81640625" style="37" hidden="1"/>
  </cols>
  <sheetData>
    <row r="1" spans="1:7" ht="14.25" customHeight="1">
      <c r="A1" s="79" t="s">
        <v>1709</v>
      </c>
      <c r="B1" s="79"/>
      <c r="C1" s="79"/>
      <c r="D1" s="79"/>
      <c r="E1" s="79"/>
      <c r="F1" s="79"/>
      <c r="G1" s="79"/>
    </row>
    <row r="2" spans="1:7" ht="23.15" customHeight="1">
      <c r="A2" s="59" t="s">
        <v>1710</v>
      </c>
      <c r="B2" s="80"/>
      <c r="C2" s="80"/>
      <c r="D2" s="80"/>
      <c r="E2" s="80"/>
      <c r="F2" s="80"/>
      <c r="G2" s="80"/>
    </row>
    <row r="3" spans="1:7" ht="23.15" customHeight="1">
      <c r="A3" s="59" t="s">
        <v>1711</v>
      </c>
      <c r="B3" s="80"/>
      <c r="C3" s="80"/>
      <c r="D3" s="80"/>
      <c r="E3" s="80"/>
      <c r="F3" s="80"/>
      <c r="G3" s="80"/>
    </row>
    <row r="4" spans="1:7" ht="23.15" customHeight="1">
      <c r="A4" s="59" t="s">
        <v>1712</v>
      </c>
      <c r="B4" s="80"/>
      <c r="C4" s="80"/>
      <c r="D4" s="80"/>
      <c r="E4" s="80"/>
      <c r="F4" s="80"/>
      <c r="G4" s="80"/>
    </row>
    <row r="5" spans="1:7" ht="26.15" customHeight="1">
      <c r="A5" s="59" t="s">
        <v>1745</v>
      </c>
      <c r="B5" s="80"/>
      <c r="C5" s="80"/>
      <c r="D5" s="80"/>
      <c r="E5" s="80"/>
      <c r="F5" s="80"/>
      <c r="G5" s="80"/>
    </row>
    <row r="6" spans="1:7" ht="26.15" customHeight="1">
      <c r="A6" s="59" t="s">
        <v>1747</v>
      </c>
      <c r="B6" s="80"/>
      <c r="C6" s="80"/>
      <c r="D6" s="80"/>
      <c r="E6" s="80"/>
      <c r="F6" s="80"/>
      <c r="G6" s="80"/>
    </row>
    <row r="7" spans="1:7" ht="26.15" customHeight="1">
      <c r="A7" s="59" t="s">
        <v>1746</v>
      </c>
      <c r="B7" s="80"/>
      <c r="C7" s="80"/>
      <c r="D7" s="80"/>
      <c r="E7" s="80"/>
      <c r="F7" s="80"/>
      <c r="G7" s="80"/>
    </row>
    <row r="8" spans="1:7" ht="28.4" customHeight="1">
      <c r="A8" s="59" t="s">
        <v>1748</v>
      </c>
      <c r="B8" s="80"/>
      <c r="C8" s="80"/>
      <c r="D8" s="80"/>
      <c r="E8" s="80"/>
      <c r="F8" s="80"/>
      <c r="G8" s="80"/>
    </row>
    <row r="9" spans="1:7" ht="19.5" customHeight="1">
      <c r="A9" s="59"/>
      <c r="B9" s="60"/>
      <c r="C9" s="60"/>
      <c r="D9" s="60"/>
    </row>
    <row r="10" spans="1:7" ht="14.25" customHeight="1">
      <c r="A10" s="61" t="s">
        <v>1740</v>
      </c>
      <c r="B10" s="60"/>
      <c r="C10" s="60"/>
      <c r="D10" s="60"/>
      <c r="E10" s="60"/>
      <c r="F10" s="45"/>
      <c r="G10" s="45"/>
    </row>
    <row r="11" spans="1:7" ht="15" customHeight="1">
      <c r="A11" s="60"/>
      <c r="B11" s="62" t="s">
        <v>1723</v>
      </c>
      <c r="C11" s="63"/>
      <c r="D11" s="63"/>
      <c r="E11" s="62" t="s">
        <v>1724</v>
      </c>
      <c r="F11" s="63"/>
      <c r="G11" s="64"/>
    </row>
    <row r="12" spans="1:7" ht="18.75" customHeight="1">
      <c r="A12" s="65"/>
      <c r="B12" s="58" t="s">
        <v>1725</v>
      </c>
      <c r="C12" s="58" t="s">
        <v>1726</v>
      </c>
      <c r="D12" s="58" t="s">
        <v>1727</v>
      </c>
      <c r="E12" s="58" t="s">
        <v>1725</v>
      </c>
      <c r="F12" s="58" t="s">
        <v>1726</v>
      </c>
      <c r="G12" s="58" t="s">
        <v>1727</v>
      </c>
    </row>
    <row r="13" spans="1:7" ht="16.5" customHeight="1">
      <c r="A13" s="58" t="s">
        <v>1772</v>
      </c>
      <c r="B13" s="67"/>
      <c r="C13" s="67"/>
      <c r="D13" s="67"/>
      <c r="E13" s="67"/>
      <c r="F13" s="67"/>
      <c r="G13" s="67"/>
    </row>
    <row r="14" spans="1:7" ht="16.5" customHeight="1">
      <c r="A14" s="58" t="s">
        <v>1773</v>
      </c>
      <c r="B14" s="67"/>
      <c r="C14" s="67"/>
      <c r="D14" s="67"/>
      <c r="E14" s="67"/>
      <c r="F14" s="67"/>
      <c r="G14" s="67"/>
    </row>
    <row r="15" spans="1:7" s="47" customFormat="1" ht="16.5" customHeight="1">
      <c r="A15" s="58" t="s">
        <v>1728</v>
      </c>
      <c r="B15" s="66">
        <f>SUM(B13:B14)</f>
        <v>0</v>
      </c>
      <c r="C15" s="66">
        <f t="shared" ref="C15:G15" si="0">SUM(C13:C14)</f>
        <v>0</v>
      </c>
      <c r="D15" s="66">
        <f t="shared" si="0"/>
        <v>0</v>
      </c>
      <c r="E15" s="66">
        <f t="shared" si="0"/>
        <v>0</v>
      </c>
      <c r="F15" s="66">
        <f t="shared" si="0"/>
        <v>0</v>
      </c>
      <c r="G15" s="66">
        <f t="shared" si="0"/>
        <v>0</v>
      </c>
    </row>
    <row r="16" spans="1:7" ht="16.5" customHeight="1">
      <c r="A16" s="95"/>
      <c r="B16" s="96" t="s">
        <v>1770</v>
      </c>
      <c r="C16" s="97"/>
      <c r="D16" s="97"/>
      <c r="E16" s="96" t="s">
        <v>1771</v>
      </c>
      <c r="F16" s="97"/>
      <c r="G16" s="98"/>
    </row>
    <row r="17" spans="1:7" s="47" customFormat="1" ht="16.5" customHeight="1">
      <c r="A17" s="95"/>
      <c r="B17" s="99">
        <f>SUM(B15:D15)</f>
        <v>0</v>
      </c>
      <c r="C17" s="100"/>
      <c r="D17" s="100"/>
      <c r="E17" s="99">
        <f>SUM(E15:G15)</f>
        <v>0</v>
      </c>
      <c r="F17" s="100"/>
      <c r="G17" s="101"/>
    </row>
    <row r="18" spans="1:7" ht="15" customHeight="1">
      <c r="A18" s="78"/>
      <c r="B18" s="78"/>
      <c r="C18" s="78"/>
      <c r="D18" s="78"/>
    </row>
    <row r="19" spans="1:7" ht="24" customHeight="1">
      <c r="A19" s="52" t="s">
        <v>1713</v>
      </c>
      <c r="B19" s="52" t="s">
        <v>1704</v>
      </c>
      <c r="C19" s="52" t="s">
        <v>1705</v>
      </c>
      <c r="D19" s="79" t="s">
        <v>1714</v>
      </c>
      <c r="E19" s="79"/>
      <c r="F19" s="79"/>
      <c r="G19" s="79"/>
    </row>
    <row r="20" spans="1:7" ht="16.5" customHeight="1">
      <c r="A20" s="38" t="s">
        <v>1715</v>
      </c>
      <c r="B20" s="51"/>
      <c r="C20" s="51" t="s">
        <v>1716</v>
      </c>
      <c r="D20" s="38"/>
    </row>
    <row r="21" spans="1:7" ht="16.5" customHeight="1">
      <c r="A21" s="38" t="s">
        <v>1717</v>
      </c>
      <c r="B21" s="50"/>
      <c r="C21" s="50"/>
      <c r="D21" s="38"/>
    </row>
    <row r="22" spans="1:7" s="47" customFormat="1" ht="16.5" customHeight="1">
      <c r="A22" s="41" t="s">
        <v>1718</v>
      </c>
      <c r="B22" s="80"/>
      <c r="C22" s="80"/>
      <c r="D22" s="80"/>
      <c r="E22" s="80"/>
      <c r="F22" s="80"/>
      <c r="G22" s="80"/>
    </row>
    <row r="23" spans="1:7" ht="16.5" customHeight="1">
      <c r="A23" s="38" t="s">
        <v>1719</v>
      </c>
      <c r="B23" s="54"/>
      <c r="C23" s="55"/>
      <c r="D23" s="38"/>
    </row>
    <row r="24" spans="1:7" s="47" customFormat="1" ht="16.5" customHeight="1">
      <c r="A24" s="41" t="s">
        <v>1718</v>
      </c>
      <c r="B24" s="80"/>
      <c r="C24" s="80"/>
      <c r="D24" s="80"/>
      <c r="E24" s="80"/>
      <c r="F24" s="80"/>
      <c r="G24" s="80"/>
    </row>
    <row r="25" spans="1:7" ht="16.5" customHeight="1">
      <c r="A25" s="38" t="s">
        <v>1720</v>
      </c>
      <c r="B25" s="53"/>
      <c r="C25" s="51"/>
      <c r="D25" s="38"/>
    </row>
    <row r="26" spans="1:7" ht="16.5" customHeight="1">
      <c r="A26" s="38" t="s">
        <v>1721</v>
      </c>
      <c r="B26" s="39"/>
      <c r="C26" s="39"/>
      <c r="D26" s="38"/>
    </row>
    <row r="27" spans="1:7" ht="15" customHeight="1">
      <c r="A27" s="78"/>
      <c r="B27" s="78"/>
      <c r="C27" s="78"/>
      <c r="D27" s="78"/>
    </row>
    <row r="28" spans="1:7" customFormat="1" ht="14.5">
      <c r="A28" s="46"/>
      <c r="B28" s="40"/>
      <c r="C28" s="40"/>
      <c r="D28" s="40"/>
      <c r="E28" s="40"/>
      <c r="F28" s="45"/>
      <c r="G28" s="45"/>
    </row>
    <row r="29" spans="1:7" customFormat="1" ht="14.5">
      <c r="A29" s="61" t="s">
        <v>1722</v>
      </c>
      <c r="B29" s="38"/>
      <c r="C29" s="38"/>
      <c r="D29" s="38"/>
      <c r="E29" s="38"/>
      <c r="F29" s="45"/>
      <c r="G29" s="45"/>
    </row>
    <row r="30" spans="1:7" customFormat="1" ht="16.5" customHeight="1">
      <c r="A30" s="60"/>
      <c r="B30" s="90" t="s">
        <v>1723</v>
      </c>
      <c r="C30" s="91"/>
      <c r="D30" s="91"/>
      <c r="E30" s="92" t="s">
        <v>1724</v>
      </c>
      <c r="F30" s="93"/>
      <c r="G30" s="94"/>
    </row>
    <row r="31" spans="1:7" customFormat="1" ht="16.5" customHeight="1">
      <c r="A31" s="65"/>
      <c r="B31" s="58" t="s">
        <v>1725</v>
      </c>
      <c r="C31" s="58" t="s">
        <v>1726</v>
      </c>
      <c r="D31" s="58" t="s">
        <v>1727</v>
      </c>
      <c r="E31" s="58" t="s">
        <v>1725</v>
      </c>
      <c r="F31" s="58" t="s">
        <v>1726</v>
      </c>
      <c r="G31" s="58" t="s">
        <v>1727</v>
      </c>
    </row>
    <row r="32" spans="1:7" customFormat="1" ht="16.5" customHeight="1">
      <c r="A32" s="58" t="s">
        <v>1772</v>
      </c>
      <c r="B32" s="67"/>
      <c r="C32" s="67"/>
      <c r="D32" s="67"/>
      <c r="E32" s="67"/>
      <c r="F32" s="67"/>
      <c r="G32" s="67"/>
    </row>
    <row r="33" spans="1:7" customFormat="1" ht="16.5" customHeight="1">
      <c r="A33" s="58" t="s">
        <v>1773</v>
      </c>
      <c r="B33" s="67"/>
      <c r="C33" s="67"/>
      <c r="D33" s="67"/>
      <c r="E33" s="67"/>
      <c r="F33" s="67"/>
      <c r="G33" s="67"/>
    </row>
    <row r="34" spans="1:7" customFormat="1" ht="16.5" customHeight="1">
      <c r="A34" s="68" t="s">
        <v>1728</v>
      </c>
      <c r="B34" s="69">
        <f>SUM(B32:B33)</f>
        <v>0</v>
      </c>
      <c r="C34" s="69">
        <f t="shared" ref="C34:G34" si="1">SUM(C32:C33)</f>
        <v>0</v>
      </c>
      <c r="D34" s="69">
        <f t="shared" si="1"/>
        <v>0</v>
      </c>
      <c r="E34" s="69">
        <f t="shared" si="1"/>
        <v>0</v>
      </c>
      <c r="F34" s="69">
        <f t="shared" si="1"/>
        <v>0</v>
      </c>
      <c r="G34" s="69">
        <f t="shared" si="1"/>
        <v>0</v>
      </c>
    </row>
    <row r="35" spans="1:7" customFormat="1" ht="16.5" customHeight="1">
      <c r="A35" s="82"/>
      <c r="B35" s="84" t="s">
        <v>1770</v>
      </c>
      <c r="C35" s="85"/>
      <c r="D35" s="86"/>
      <c r="E35" s="84" t="s">
        <v>1771</v>
      </c>
      <c r="F35" s="85"/>
      <c r="G35" s="86"/>
    </row>
    <row r="36" spans="1:7" customFormat="1" ht="16.5" customHeight="1">
      <c r="A36" s="83"/>
      <c r="B36" s="87">
        <f>SUM(B34:D34)</f>
        <v>0</v>
      </c>
      <c r="C36" s="88"/>
      <c r="D36" s="89"/>
      <c r="E36" s="87">
        <f>SUM(E34:G34)</f>
        <v>0</v>
      </c>
      <c r="F36" s="88"/>
      <c r="G36" s="89"/>
    </row>
    <row r="37" spans="1:7" customFormat="1" ht="14.5">
      <c r="A37" s="70"/>
      <c r="B37" s="38"/>
      <c r="C37" s="38"/>
      <c r="D37" s="38"/>
      <c r="E37" s="38"/>
    </row>
    <row r="38" spans="1:7" ht="36" customHeight="1">
      <c r="A38" s="52" t="s">
        <v>1729</v>
      </c>
      <c r="B38" s="52" t="s">
        <v>1704</v>
      </c>
      <c r="C38" s="52" t="s">
        <v>1705</v>
      </c>
      <c r="D38" s="79" t="s">
        <v>1714</v>
      </c>
      <c r="E38" s="79"/>
      <c r="F38" s="79"/>
      <c r="G38" s="79"/>
    </row>
    <row r="39" spans="1:7" ht="16.5" customHeight="1">
      <c r="A39" s="38" t="s">
        <v>1730</v>
      </c>
      <c r="B39" s="39"/>
      <c r="C39" s="39"/>
      <c r="D39" s="56"/>
      <c r="E39" s="57"/>
      <c r="F39" s="57"/>
      <c r="G39" s="57"/>
    </row>
    <row r="40" spans="1:7" ht="16.5" customHeight="1">
      <c r="A40" s="38" t="s">
        <v>1731</v>
      </c>
      <c r="B40" s="39"/>
      <c r="C40" s="39"/>
      <c r="D40" s="56"/>
      <c r="E40" s="57"/>
      <c r="F40" s="57"/>
      <c r="G40" s="57"/>
    </row>
    <row r="41" spans="1:7" s="47" customFormat="1" ht="16.5" customHeight="1">
      <c r="A41" s="41" t="s">
        <v>1732</v>
      </c>
      <c r="B41" s="80"/>
      <c r="C41" s="80"/>
      <c r="D41" s="80"/>
      <c r="E41" s="80"/>
      <c r="F41" s="80"/>
      <c r="G41" s="80"/>
    </row>
    <row r="42" spans="1:7" ht="24.65" customHeight="1">
      <c r="A42" s="38" t="s">
        <v>1733</v>
      </c>
      <c r="B42" s="39"/>
      <c r="C42" s="39"/>
      <c r="D42" s="56"/>
      <c r="E42" s="57"/>
      <c r="F42" s="57"/>
      <c r="G42" s="57"/>
    </row>
    <row r="43" spans="1:7" s="47" customFormat="1" ht="16.5" customHeight="1">
      <c r="A43" s="41" t="s">
        <v>1734</v>
      </c>
      <c r="B43" s="80"/>
      <c r="C43" s="80"/>
      <c r="D43" s="80"/>
      <c r="E43" s="80"/>
      <c r="F43" s="80"/>
      <c r="G43" s="80"/>
    </row>
    <row r="44" spans="1:7" ht="24.65" customHeight="1">
      <c r="A44" s="38" t="s">
        <v>1735</v>
      </c>
      <c r="B44" s="39"/>
      <c r="C44" s="39"/>
      <c r="D44" s="56"/>
      <c r="E44" s="57"/>
      <c r="F44" s="57"/>
      <c r="G44" s="57"/>
    </row>
    <row r="45" spans="1:7" s="47" customFormat="1" ht="16.5" customHeight="1">
      <c r="A45" s="41" t="s">
        <v>1736</v>
      </c>
      <c r="B45" s="80"/>
      <c r="C45" s="80"/>
      <c r="D45" s="80"/>
      <c r="E45" s="80"/>
      <c r="F45" s="80"/>
      <c r="G45" s="80"/>
    </row>
    <row r="46" spans="1:7" ht="39.75" customHeight="1">
      <c r="A46" s="38" t="s">
        <v>1737</v>
      </c>
      <c r="B46" s="39"/>
      <c r="C46" s="39"/>
      <c r="D46" s="56"/>
      <c r="E46" s="57"/>
      <c r="F46" s="57"/>
      <c r="G46" s="57"/>
    </row>
    <row r="47" spans="1:7" s="47" customFormat="1" ht="16.5" customHeight="1">
      <c r="A47" s="41" t="s">
        <v>1732</v>
      </c>
      <c r="B47" s="80"/>
      <c r="C47" s="80"/>
      <c r="D47" s="80"/>
      <c r="E47" s="80"/>
      <c r="F47" s="80"/>
      <c r="G47" s="80"/>
    </row>
    <row r="48" spans="1:7" ht="39.75" customHeight="1">
      <c r="A48" s="38" t="s">
        <v>1738</v>
      </c>
      <c r="B48" s="80"/>
      <c r="C48" s="80"/>
      <c r="D48" s="80"/>
      <c r="E48" s="80"/>
      <c r="F48" s="80"/>
      <c r="G48" s="80"/>
    </row>
    <row r="49" spans="1:7" s="47" customFormat="1" ht="16.399999999999999" customHeight="1">
      <c r="A49" s="41" t="s">
        <v>1732</v>
      </c>
      <c r="B49" s="80"/>
      <c r="C49" s="80"/>
      <c r="D49" s="80"/>
      <c r="E49" s="80"/>
      <c r="F49" s="80"/>
      <c r="G49" s="80"/>
    </row>
    <row r="50" spans="1:7" s="47" customFormat="1" ht="16.5" customHeight="1">
      <c r="A50" s="38" t="s">
        <v>1739</v>
      </c>
      <c r="B50" s="80"/>
      <c r="C50" s="80"/>
      <c r="D50" s="80"/>
      <c r="E50" s="80"/>
      <c r="F50" s="80"/>
      <c r="G50" s="80"/>
    </row>
    <row r="51" spans="1:7" ht="11.5">
      <c r="A51" s="42"/>
    </row>
    <row r="52" spans="1:7" ht="167.25" customHeight="1">
      <c r="A52" s="81" t="s">
        <v>1749</v>
      </c>
      <c r="B52" s="81"/>
      <c r="C52" s="81"/>
      <c r="D52" s="81"/>
      <c r="E52" s="81"/>
      <c r="F52" s="81"/>
      <c r="G52" s="81"/>
    </row>
    <row r="53" spans="1:7" ht="11.5">
      <c r="A53" s="60"/>
      <c r="B53" s="60"/>
      <c r="C53" s="60"/>
      <c r="D53" s="60"/>
    </row>
    <row r="54" spans="1:7" s="48" customFormat="1" ht="21" customHeight="1">
      <c r="A54" s="43" t="s">
        <v>1769</v>
      </c>
      <c r="B54" s="77"/>
      <c r="C54" s="77"/>
      <c r="D54" s="77"/>
      <c r="E54" s="77"/>
      <c r="F54" s="77"/>
      <c r="G54" s="77"/>
    </row>
    <row r="55" spans="1:7" s="48" customFormat="1" ht="21" customHeight="1">
      <c r="A55" s="44" t="s">
        <v>1741</v>
      </c>
      <c r="B55" s="77"/>
      <c r="C55" s="77"/>
      <c r="D55" s="77"/>
      <c r="E55" s="77"/>
      <c r="F55" s="77"/>
      <c r="G55" s="77"/>
    </row>
    <row r="56" spans="1:7" s="49" customFormat="1" ht="21" customHeight="1">
      <c r="A56" s="43" t="s">
        <v>1742</v>
      </c>
      <c r="B56" s="77"/>
      <c r="C56" s="77"/>
      <c r="D56" s="77"/>
      <c r="E56" s="77"/>
      <c r="F56" s="77"/>
      <c r="G56" s="77"/>
    </row>
    <row r="57" spans="1:7" ht="11.5"/>
    <row r="58" spans="1:7" ht="11.5" hidden="1"/>
    <row r="59" spans="1:7" ht="11.5" hidden="1"/>
    <row r="60" spans="1:7" ht="11.5" hidden="1"/>
    <row r="61" spans="1:7" ht="11.5" hidden="1"/>
    <row r="62" spans="1:7" ht="11.5" hidden="1"/>
    <row r="63" spans="1:7" ht="11.5" hidden="1"/>
    <row r="64" spans="1:7" ht="11.5" hidden="1"/>
    <row r="65" s="37" customFormat="1" ht="11.5" hidden="1"/>
    <row r="66" s="37" customFormat="1" ht="11.5" hidden="1"/>
    <row r="67" s="37" customFormat="1" ht="11.5" hidden="1"/>
    <row r="68" s="37" customFormat="1" ht="11.5" hidden="1"/>
    <row r="69" s="37" customFormat="1" ht="11.5" hidden="1"/>
    <row r="70" s="37" customFormat="1" ht="11.5" hidden="1"/>
    <row r="71" s="37" customFormat="1" ht="0" hidden="1" customHeight="1"/>
    <row r="72" s="37" customFormat="1" ht="0" hidden="1" customHeight="1"/>
    <row r="73" s="37" customFormat="1" ht="11.5" hidden="1"/>
    <row r="74" s="37" customFormat="1" ht="11.5" hidden="1"/>
    <row r="75" s="37" customFormat="1" ht="11.5" hidden="1"/>
    <row r="76" s="37" customFormat="1" ht="11.5" hidden="1"/>
    <row r="77" s="37" customFormat="1" ht="11.5" hidden="1"/>
    <row r="78" s="37" customFormat="1" ht="11.5" hidden="1"/>
    <row r="79" s="37" customFormat="1" ht="11.5" hidden="1"/>
    <row r="80" s="37" customFormat="1" ht="11.5" hidden="1"/>
    <row r="81" s="37" customFormat="1" ht="11.5" hidden="1"/>
    <row r="82" s="37" customFormat="1" ht="11.5" hidden="1"/>
    <row r="83" s="37" customFormat="1" ht="11.5" hidden="1"/>
    <row r="84" s="37" customFormat="1" ht="11.5" hidden="1"/>
    <row r="85" s="37" customFormat="1" ht="11.5" hidden="1"/>
    <row r="86" s="37" customFormat="1" ht="11.5" hidden="1"/>
    <row r="87" s="37" customFormat="1" ht="0" hidden="1" customHeight="1"/>
    <row r="88" s="37" customFormat="1" ht="0" hidden="1" customHeight="1"/>
    <row r="89" s="37" customFormat="1" ht="11.5" hidden="1"/>
    <row r="90" s="37" customFormat="1" ht="11.5" hidden="1"/>
    <row r="91" s="37" customFormat="1" ht="11.5" hidden="1"/>
    <row r="92" s="37" customFormat="1" ht="11.5" hidden="1"/>
    <row r="93" s="37" customFormat="1" ht="11.5" hidden="1"/>
    <row r="94" s="37" customFormat="1" ht="11.5" hidden="1"/>
    <row r="95" s="37" customFormat="1" ht="11.5" hidden="1"/>
    <row r="96" s="37" customFormat="1" ht="11.5" hidden="1"/>
    <row r="97" s="37" customFormat="1" ht="11.5" hidden="1"/>
    <row r="98" s="37" customFormat="1" ht="11.5" hidden="1"/>
    <row r="99" s="37" customFormat="1" ht="11.5" hidden="1"/>
    <row r="100" s="37" customFormat="1" ht="11.5" hidden="1"/>
    <row r="101" s="37" customFormat="1" ht="11.5" hidden="1"/>
    <row r="102" s="37" customFormat="1" ht="11.5" hidden="1"/>
    <row r="103" s="37" customFormat="1" ht="11.5" hidden="1"/>
    <row r="104" s="37" customFormat="1" ht="11.5" hidden="1"/>
    <row r="105" s="37" customFormat="1" ht="11.5" hidden="1"/>
    <row r="106" s="37" customFormat="1" ht="11.5" hidden="1"/>
    <row r="107" s="37" customFormat="1" ht="11.5" hidden="1"/>
    <row r="108" s="37" customFormat="1" ht="11.5" hidden="1"/>
    <row r="109" s="37" customFormat="1" ht="11.5" hidden="1"/>
    <row r="110" s="37" customFormat="1" ht="11.5" hidden="1"/>
    <row r="111" s="37" customFormat="1" ht="11.5" hidden="1"/>
    <row r="112" s="37" customFormat="1" ht="11.5" hidden="1"/>
    <row r="113" s="37" customFormat="1" ht="0" hidden="1" customHeight="1"/>
    <row r="114" s="37" customFormat="1" ht="0" hidden="1" customHeight="1"/>
    <row r="115" s="37" customFormat="1" ht="0" hidden="1" customHeight="1"/>
    <row r="116" s="37" customFormat="1" ht="0" hidden="1" customHeight="1"/>
    <row r="117" s="37" customFormat="1" ht="0" hidden="1" customHeight="1"/>
    <row r="118" s="37" customFormat="1" ht="0" hidden="1" customHeight="1"/>
  </sheetData>
  <sheetProtection algorithmName="SHA-512" hashValue="SRqNk/rL3dM4/cbbDV7kcjn6X9spg+C2EFBTM41OEy0Y5Oec0zz71RdRHRrQNrFqc6DWcU14V/UW7oeSh0lccw==" saltValue="ipzFRqRY89fcaQHRCbQJ0w==" spinCount="100000" sheet="1" formatCells="0" formatColumns="0" formatRows="0" insertColumns="0" insertRows="0" insertHyperlinks="0" sort="0" autoFilter="0" pivotTables="0"/>
  <mergeCells count="36">
    <mergeCell ref="B6:G6"/>
    <mergeCell ref="A16:A17"/>
    <mergeCell ref="B16:D16"/>
    <mergeCell ref="E16:G16"/>
    <mergeCell ref="E17:G17"/>
    <mergeCell ref="B17:D17"/>
    <mergeCell ref="B7:G7"/>
    <mergeCell ref="B8:G8"/>
    <mergeCell ref="A1:G1"/>
    <mergeCell ref="B2:G2"/>
    <mergeCell ref="B3:G3"/>
    <mergeCell ref="B4:G4"/>
    <mergeCell ref="B5:G5"/>
    <mergeCell ref="D38:G38"/>
    <mergeCell ref="B41:G41"/>
    <mergeCell ref="B43:G43"/>
    <mergeCell ref="B24:G24"/>
    <mergeCell ref="B30:D30"/>
    <mergeCell ref="E30:G30"/>
    <mergeCell ref="B35:D35"/>
    <mergeCell ref="B56:G56"/>
    <mergeCell ref="A18:D18"/>
    <mergeCell ref="A27:D27"/>
    <mergeCell ref="D19:G19"/>
    <mergeCell ref="B22:G22"/>
    <mergeCell ref="B45:G45"/>
    <mergeCell ref="B47:G48"/>
    <mergeCell ref="B49:G49"/>
    <mergeCell ref="B50:G50"/>
    <mergeCell ref="A52:G52"/>
    <mergeCell ref="A35:A36"/>
    <mergeCell ref="E35:G35"/>
    <mergeCell ref="B36:D36"/>
    <mergeCell ref="E36:G36"/>
    <mergeCell ref="B54:G54"/>
    <mergeCell ref="B55:G55"/>
  </mergeCells>
  <pageMargins left="0.31496062992125984" right="0.31496062992125984" top="0.86614173228346458" bottom="0.55118110236220474" header="0.15748031496062992" footer="7.874015748031496E-2"/>
  <pageSetup paperSize="9" orientation="landscape" r:id="rId1"/>
  <headerFooter>
    <oddHeader>&amp;R&amp;G</oddHeader>
    <oddFooter xml:space="preserve">&amp;L&amp;"Arial,Regular"&amp;8Code ref.: GRASP QMS checklist; v2.0_Nov22; English version
&amp;A
Page &amp;P of &amp;N&amp;R&amp;"Arial,Regular"&amp;8© GLOBALG.A.P. c/o FoodPLUS GmbH
Spichernstr. 55, 50672 Cologne, Germany 
&amp;K00A039www.globalgap.org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EFE72-0DBF-4E5A-B98A-0AD629DA3631}">
  <dimension ref="A1:XFC11"/>
  <sheetViews>
    <sheetView view="pageLayout" zoomScaleNormal="100" workbookViewId="0">
      <selection activeCell="D4" sqref="D4"/>
    </sheetView>
  </sheetViews>
  <sheetFormatPr baseColWidth="10" defaultColWidth="0" defaultRowHeight="208.5" customHeight="1" zeroHeight="1"/>
  <cols>
    <col min="1" max="1" width="11.54296875" customWidth="1"/>
    <col min="2" max="2" width="38.81640625" customWidth="1"/>
    <col min="3" max="3" width="39.54296875" customWidth="1"/>
    <col min="4" max="4" width="6.1796875" customWidth="1"/>
    <col min="5" max="7" width="3.81640625" style="72" customWidth="1"/>
    <col min="8" max="8" width="30.453125" style="72" customWidth="1"/>
    <col min="9" max="16383" width="9.1796875" hidden="1"/>
    <col min="16384" max="16384" width="0.1796875" customWidth="1"/>
  </cols>
  <sheetData>
    <row r="1" spans="1:8" ht="45" customHeight="1">
      <c r="A1" s="21" t="s">
        <v>1701</v>
      </c>
      <c r="B1" s="21" t="s">
        <v>1743</v>
      </c>
      <c r="C1" s="21" t="s">
        <v>1703</v>
      </c>
      <c r="D1" s="21" t="s">
        <v>1688</v>
      </c>
      <c r="E1" s="21" t="s">
        <v>1704</v>
      </c>
      <c r="F1" s="35" t="s">
        <v>1705</v>
      </c>
      <c r="G1" s="21" t="s">
        <v>1706</v>
      </c>
      <c r="H1" s="21" t="s">
        <v>1708</v>
      </c>
    </row>
    <row r="2" spans="1:8" ht="15" customHeight="1">
      <c r="A2" s="27">
        <v>14</v>
      </c>
      <c r="B2" s="36" t="s">
        <v>1744</v>
      </c>
      <c r="C2" s="27"/>
      <c r="D2" s="27"/>
      <c r="E2" s="73"/>
      <c r="F2" s="73"/>
      <c r="G2" s="73"/>
      <c r="H2" s="71"/>
    </row>
    <row r="3" spans="1:8" ht="50.25" customHeight="1">
      <c r="A3" s="27" t="s">
        <v>1750</v>
      </c>
      <c r="B3" s="27" t="s">
        <v>1768</v>
      </c>
      <c r="C3" s="27" t="s">
        <v>1759</v>
      </c>
      <c r="D3" s="27" t="s">
        <v>1690</v>
      </c>
      <c r="E3" s="74"/>
      <c r="F3" s="74"/>
      <c r="G3" s="73"/>
      <c r="H3" s="71"/>
    </row>
    <row r="4" spans="1:8" ht="58.5" customHeight="1">
      <c r="A4" s="27" t="s">
        <v>1751</v>
      </c>
      <c r="B4" s="27" t="s">
        <v>1768</v>
      </c>
      <c r="C4" s="27" t="s">
        <v>1760</v>
      </c>
      <c r="D4" s="27" t="s">
        <v>1690</v>
      </c>
      <c r="E4" s="74"/>
      <c r="F4" s="74"/>
      <c r="G4" s="73"/>
      <c r="H4" s="71"/>
    </row>
    <row r="5" spans="1:8" ht="30">
      <c r="A5" s="27" t="s">
        <v>1752</v>
      </c>
      <c r="B5" s="27" t="s">
        <v>1768</v>
      </c>
      <c r="C5" s="27" t="s">
        <v>1761</v>
      </c>
      <c r="D5" s="27" t="s">
        <v>1690</v>
      </c>
      <c r="E5" s="74"/>
      <c r="F5" s="74"/>
      <c r="G5" s="74"/>
      <c r="H5" s="75"/>
    </row>
    <row r="6" spans="1:8" ht="71.25" customHeight="1">
      <c r="A6" s="27" t="s">
        <v>1753</v>
      </c>
      <c r="B6" s="27" t="s">
        <v>1768</v>
      </c>
      <c r="C6" s="27" t="s">
        <v>1767</v>
      </c>
      <c r="D6" s="27" t="s">
        <v>1690</v>
      </c>
      <c r="E6" s="74"/>
      <c r="F6" s="74"/>
      <c r="G6" s="74"/>
      <c r="H6" s="75"/>
    </row>
    <row r="7" spans="1:8" ht="97.5" customHeight="1">
      <c r="A7" s="27" t="s">
        <v>1754</v>
      </c>
      <c r="B7" s="27" t="s">
        <v>1768</v>
      </c>
      <c r="C7" s="27" t="s">
        <v>1762</v>
      </c>
      <c r="D7" s="27" t="s">
        <v>1690</v>
      </c>
      <c r="E7" s="74"/>
      <c r="F7" s="74"/>
      <c r="G7" s="74"/>
      <c r="H7" s="75"/>
    </row>
    <row r="8" spans="1:8" ht="30">
      <c r="A8" s="27" t="s">
        <v>1755</v>
      </c>
      <c r="B8" s="27" t="s">
        <v>1768</v>
      </c>
      <c r="C8" s="27" t="s">
        <v>1766</v>
      </c>
      <c r="D8" s="27" t="s">
        <v>1690</v>
      </c>
      <c r="E8" s="74"/>
      <c r="F8" s="74"/>
      <c r="G8" s="74"/>
      <c r="H8" s="75"/>
    </row>
    <row r="9" spans="1:8" ht="30">
      <c r="A9" s="27" t="s">
        <v>1756</v>
      </c>
      <c r="B9" s="27" t="s">
        <v>1768</v>
      </c>
      <c r="C9" s="27" t="s">
        <v>1765</v>
      </c>
      <c r="D9" s="27" t="s">
        <v>1690</v>
      </c>
      <c r="E9" s="74"/>
      <c r="F9" s="74"/>
      <c r="G9" s="74"/>
      <c r="H9" s="75"/>
    </row>
    <row r="10" spans="1:8" ht="30">
      <c r="A10" s="27" t="s">
        <v>1757</v>
      </c>
      <c r="B10" s="27" t="s">
        <v>1768</v>
      </c>
      <c r="C10" s="27" t="s">
        <v>1764</v>
      </c>
      <c r="D10" s="27" t="s">
        <v>1690</v>
      </c>
      <c r="E10" s="74"/>
      <c r="F10" s="74"/>
      <c r="G10" s="74"/>
      <c r="H10" s="75"/>
    </row>
    <row r="11" spans="1:8" ht="27" customHeight="1"/>
  </sheetData>
  <sheetProtection algorithmName="SHA-512" hashValue="VAhd+ClFK5BUN1WYvNdrFNluysGbMzsSln5BqwAN7T3KuhJ4fJHE+8BlkHo+CVpHO3tQvLl03V4JuTwksvcFqQ==" saltValue="iRAyHhPUpJY3UUg/uk+8gw==" spinCount="100000" sheet="1" formatCells="0" formatColumns="0" formatRows="0" insertColumns="0" insertRows="0" insertHyperlinks="0" sort="0" autoFilter="0" pivotTables="0"/>
  <conditionalFormatting sqref="A2:A10">
    <cfRule type="expression" dxfId="2" priority="1">
      <formula>XEV2&lt;&gt;""</formula>
    </cfRule>
  </conditionalFormatting>
  <conditionalFormatting sqref="A1:F2 A3:D10">
    <cfRule type="expression" dxfId="1" priority="3">
      <formula>$O1="Not Applicable"</formula>
    </cfRule>
  </conditionalFormatting>
  <conditionalFormatting sqref="B2:B10">
    <cfRule type="expression" dxfId="0" priority="2">
      <formula>$D2=1</formula>
    </cfRule>
  </conditionalFormatting>
  <dataValidations count="1">
    <dataValidation type="list" allowBlank="1" showDropDown="1" showInputMessage="1" showErrorMessage="1" sqref="E2:F2" xr:uid="{9927E272-4C85-4A6E-8D1F-44E5AE1D4101}">
      <formula1>$A$1</formula1>
    </dataValidation>
  </dataValidations>
  <pageMargins left="0.31496062992125984" right="0.31496062992125984" top="0.86614173228346458" bottom="0.55118110236220474" header="0.15748031496062992" footer="7.874015748031496E-2"/>
  <pageSetup paperSize="9" orientation="landscape" horizontalDpi="200" verticalDpi="200" r:id="rId1"/>
  <headerFooter>
    <oddHeader>&amp;R&amp;G</oddHeader>
    <oddFooter>&amp;L&amp;"Arial,Regular"&amp;8Code ref.: GRASP QMS checklist; v2.0_Nov22; English version
&amp;A
Page &amp;P of &amp;N&amp;R&amp;"Arial,Regular"&amp;8© GLOBALG.A.P. c/o FoodPLUS GmbH
Spichernstr. 55, 50672 Cologne, Germany 
&amp;K00A039www.globalgap.org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482AD089D50DA459DA864D394CCD67F" ma:contentTypeVersion="21" ma:contentTypeDescription="Ein neues Dokument erstellen." ma:contentTypeScope="" ma:versionID="7079c8492428bff57f51ec5b54d6a553">
  <xsd:schema xmlns:xsd="http://www.w3.org/2001/XMLSchema" xmlns:xs="http://www.w3.org/2001/XMLSchema" xmlns:p="http://schemas.microsoft.com/office/2006/metadata/properties" xmlns:ns2="3fcbf3cb-b373-44a0-966d-dc1ff9089511" xmlns:ns3="50795b52-d884-4f3c-a547-4763e70ede17" targetNamespace="http://schemas.microsoft.com/office/2006/metadata/properties" ma:root="true" ma:fieldsID="42f8c40a2e5c48d0a9f687d22f51da00" ns2:_="" ns3:_="">
    <xsd:import namespace="3fcbf3cb-b373-44a0-966d-dc1ff9089511"/>
    <xsd:import namespace="50795b52-d884-4f3c-a547-4763e70ede1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Buchungsnumm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cbf3cb-b373-44a0-966d-dc1ff90895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d190a462-2372-47f0-819a-d243c65e015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Buchungsnummer" ma:index="26" nillable="true" ma:displayName="Buchungsnummer" ma:format="Dropdown" ma:internalName="Buchungsnumm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795b52-d884-4f3c-a547-4763e70ede17"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178a1789-2b8f-407c-8f67-a77be30d6ee2}" ma:internalName="TaxCatchAll" ma:showField="CatchAllData" ma:web="50795b52-d884-4f3c-a547-4763e70ede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50795b52-d884-4f3c-a547-4763e70ede17">
      <UserInfo>
        <DisplayName>Pushpendra Singh (Ben)</DisplayName>
        <AccountId>14</AccountId>
        <AccountType/>
      </UserInfo>
    </SharedWithUsers>
    <lcf76f155ced4ddcb4097134ff3c332f xmlns="3fcbf3cb-b373-44a0-966d-dc1ff9089511">
      <Terms xmlns="http://schemas.microsoft.com/office/infopath/2007/PartnerControls"/>
    </lcf76f155ced4ddcb4097134ff3c332f>
    <TaxCatchAll xmlns="50795b52-d884-4f3c-a547-4763e70ede17" xsi:nil="true"/>
    <Buchungsnummer xmlns="3fcbf3cb-b373-44a0-966d-dc1ff908951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5CEDDE-121F-4EDE-ACD6-D55F575D73C4}"/>
</file>

<file path=customXml/itemProps2.xml><?xml version="1.0" encoding="utf-8"?>
<ds:datastoreItem xmlns:ds="http://schemas.openxmlformats.org/officeDocument/2006/customXml" ds:itemID="{7E71AE48-E17D-4995-80D0-15A9D4B40A53}">
  <ds:schemaRefs>
    <ds:schemaRef ds:uri="3fcbf3cb-b373-44a0-966d-dc1ff9089511"/>
    <ds:schemaRef ds:uri="http://www.w3.org/XML/1998/namespace"/>
    <ds:schemaRef ds:uri="50795b52-d884-4f3c-a547-4763e70ede17"/>
    <ds:schemaRef ds:uri="http://purl.org/dc/terms/"/>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C11F379C-D7A0-41A0-9DF2-4444DC9DA3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2</vt:i4>
      </vt:variant>
    </vt:vector>
  </HeadingPairs>
  <TitlesOfParts>
    <vt:vector size="11" baseType="lpstr">
      <vt:lpstr>Steps</vt:lpstr>
      <vt:lpstr>PI</vt:lpstr>
      <vt:lpstr>S</vt:lpstr>
      <vt:lpstr>PQ</vt:lpstr>
      <vt:lpstr>Static ID Table</vt:lpstr>
      <vt:lpstr>Cover</vt:lpstr>
      <vt:lpstr>P&amp;Cs </vt:lpstr>
      <vt:lpstr>General information</vt:lpstr>
      <vt:lpstr>P&amp;Cs</vt:lpstr>
      <vt:lpstr>'P&amp;Cs'!Drucktitel</vt:lpstr>
      <vt:lpstr>'P&amp;Cs '!Drucktitel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Daddio</dc:creator>
  <cp:keywords/>
  <dc:description/>
  <cp:lastModifiedBy>Derya Dinc</cp:lastModifiedBy>
  <cp:revision/>
  <dcterms:created xsi:type="dcterms:W3CDTF">2022-02-15T08:58:08Z</dcterms:created>
  <dcterms:modified xsi:type="dcterms:W3CDTF">2024-04-15T09:24:32Z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0x0101005482AD089D50DA459DA864D394CCD67F</vt:lpwstr>
  </property>
  <property fmtid="{D5CDD505-2E9C-101B-9397-08002B2CF9AE}" pid="3" name="MediaServiceImageTags">
    <vt:lpwstr/>
  </property>
</Properties>
</file>