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https://globalgap.sharepoint.com/sites/GLOBALG.A.P/Freigegebene Dokumente/General/Business Services/Translation/02_Standards/01_General/230605_IFA_Transition_Tool_en-es/FO/05_final/"/>
    </mc:Choice>
  </mc:AlternateContent>
  <xr:revisionPtr revIDLastSave="12" documentId="8_{05FE8F9F-AD2A-4E1F-8936-256979D5ED52}" xr6:coauthVersionLast="47" xr6:coauthVersionMax="47" xr10:uidLastSave="{00F3F2ED-756D-4318-A3B6-3ED1419BE00B}"/>
  <workbookProtection workbookAlgorithmName="SHA-512" workbookHashValue="0fBW1a2JwASPYGvkAiew/xo2MmR/DDggyP9I100F2qeqpuyVZG5318TPSo3OWSwXI/ILz1+a9TzQDKt10zGwiQ==" workbookSaltValue="Zf68Jeb0/o8CZZMTjgk8mw==" workbookSpinCount="100000" lockStructure="1"/>
  <bookViews>
    <workbookView xWindow="28680" yWindow="-120" windowWidth="29040" windowHeight="15720" xr2:uid="{BD50B6E4-24D1-4FF4-917D-59EF22DF8323}"/>
  </bookViews>
  <sheets>
    <sheet name="Cover" sheetId="20" r:id="rId1"/>
    <sheet name="Introduction" sheetId="16" r:id="rId2"/>
    <sheet name="IFA v5.2 to IFA v6 SMART" sheetId="13" r:id="rId3"/>
    <sheet name="Summary" sheetId="14" r:id="rId4"/>
    <sheet name="Lists" sheetId="17" state="hidden" r:id="rId5"/>
  </sheets>
  <definedNames>
    <definedName name="_xlnm._FilterDatabase" localSheetId="2" hidden="1">'IFA v5.2 to IFA v6 SMART'!$L$4:$N$378</definedName>
    <definedName name="_xlnm.Print_Area" localSheetId="2">'IFA v5.2 to IFA v6 SMART'!$A$1:$I$378</definedName>
    <definedName name="_xlnm.Print_Area" localSheetId="3">Summary!$A$1:$G$32</definedName>
    <definedName name="_xlnm.Print_Titles" localSheetId="2">'IFA v5.2 to IFA v6 SMART'!$4:$4</definedName>
    <definedName name="Levels">LevelTable[#Headers]</definedName>
    <definedName name="MajorMust">LevelTable[Major Must]</definedName>
    <definedName name="MajorMustMerged">LevelTable[Major Must Merged]</definedName>
    <definedName name="MajorMustNew">LevelTable[Major Must New]</definedName>
    <definedName name="MajorMustNoNA">Lists!$J$4:$J$5</definedName>
    <definedName name="Merged">Lists!$G$4</definedName>
    <definedName name="MinorMust">LevelTable[Minor Must]</definedName>
    <definedName name="MinorMustMerged">LevelTable[Minor Must Merged]</definedName>
    <definedName name="MinorMustNew">LevelTable[Minor Must New]</definedName>
    <definedName name="MinorMustNoNA">Lists!$K$4:$K$5</definedName>
    <definedName name="NoEquivalent">Lists!$N$4</definedName>
    <definedName name="Recom.">LevelTable[Recom.]</definedName>
    <definedName name="Recom.New">LevelTable[Recom. New]</definedName>
    <definedName name="Removed">Lists!$M$4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5" i="13" l="1"/>
  <c r="G107" i="13"/>
  <c r="G226" i="13"/>
  <c r="G203" i="13"/>
  <c r="G204" i="13"/>
  <c r="G205" i="13"/>
  <c r="C6" i="14"/>
  <c r="C7" i="14"/>
  <c r="C14" i="14"/>
  <c r="C15" i="14"/>
  <c r="C22" i="14"/>
  <c r="C23" i="14"/>
  <c r="C24" i="14" s="1"/>
  <c r="C10" i="14"/>
  <c r="C9" i="14"/>
  <c r="C17" i="14"/>
  <c r="C18" i="14"/>
  <c r="C25" i="14"/>
  <c r="C26" i="14"/>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G86" i="13"/>
  <c r="G87" i="13"/>
  <c r="G88" i="13"/>
  <c r="G89" i="13"/>
  <c r="G90" i="13"/>
  <c r="G91" i="13"/>
  <c r="G92" i="13"/>
  <c r="G93" i="13"/>
  <c r="G94" i="13"/>
  <c r="G95" i="13"/>
  <c r="G96" i="13"/>
  <c r="G97" i="13"/>
  <c r="G98" i="13"/>
  <c r="G99" i="13"/>
  <c r="G100" i="13"/>
  <c r="G101" i="13"/>
  <c r="G102" i="13"/>
  <c r="G103" i="13"/>
  <c r="G104" i="13"/>
  <c r="G105" i="13"/>
  <c r="G106" i="13"/>
  <c r="G108" i="13"/>
  <c r="G109" i="13"/>
  <c r="G110" i="13"/>
  <c r="G111" i="13"/>
  <c r="G112" i="13"/>
  <c r="G115" i="13"/>
  <c r="G113" i="13"/>
  <c r="G116" i="13"/>
  <c r="G117" i="13"/>
  <c r="G118" i="13"/>
  <c r="G119" i="13"/>
  <c r="G114" i="13"/>
  <c r="G120" i="13"/>
  <c r="G121" i="13"/>
  <c r="G122" i="13"/>
  <c r="G123" i="13"/>
  <c r="G124" i="13"/>
  <c r="G125" i="13"/>
  <c r="G126" i="13"/>
  <c r="G127" i="13"/>
  <c r="G128" i="13"/>
  <c r="G129" i="13"/>
  <c r="G130" i="13"/>
  <c r="G131" i="13"/>
  <c r="G132" i="13"/>
  <c r="G133" i="13"/>
  <c r="G134" i="13"/>
  <c r="G135" i="13"/>
  <c r="G136" i="13"/>
  <c r="G137" i="13"/>
  <c r="G138" i="13"/>
  <c r="G139" i="13"/>
  <c r="G140" i="13"/>
  <c r="G141" i="13"/>
  <c r="G142" i="13"/>
  <c r="G143" i="13"/>
  <c r="G144" i="13"/>
  <c r="G145" i="13"/>
  <c r="G146" i="13"/>
  <c r="G147" i="13"/>
  <c r="G149" i="13"/>
  <c r="G148" i="13"/>
  <c r="G150" i="13"/>
  <c r="G151" i="13"/>
  <c r="G152" i="13"/>
  <c r="G153" i="13"/>
  <c r="G154" i="13"/>
  <c r="G155" i="13"/>
  <c r="G156" i="13"/>
  <c r="G157" i="13"/>
  <c r="G158" i="13"/>
  <c r="G159" i="13"/>
  <c r="G160" i="13"/>
  <c r="G161" i="13"/>
  <c r="G162" i="13"/>
  <c r="G163" i="13"/>
  <c r="G164" i="13"/>
  <c r="G165" i="13"/>
  <c r="G166" i="13"/>
  <c r="G167" i="13"/>
  <c r="G168" i="13"/>
  <c r="G169" i="13"/>
  <c r="G170" i="13"/>
  <c r="G171" i="13"/>
  <c r="G172" i="13"/>
  <c r="G173" i="13"/>
  <c r="G174" i="13"/>
  <c r="G175" i="13"/>
  <c r="G176" i="13"/>
  <c r="G177" i="13"/>
  <c r="G178" i="13"/>
  <c r="G179" i="13"/>
  <c r="G180" i="13"/>
  <c r="G181" i="13"/>
  <c r="G182" i="13"/>
  <c r="G183" i="13"/>
  <c r="G184" i="13"/>
  <c r="G185" i="13"/>
  <c r="G186" i="13"/>
  <c r="G187" i="13"/>
  <c r="G188" i="13"/>
  <c r="G189" i="13"/>
  <c r="G190" i="13"/>
  <c r="G191" i="13"/>
  <c r="G192" i="13"/>
  <c r="G193" i="13"/>
  <c r="G194" i="13"/>
  <c r="G196" i="13"/>
  <c r="G195" i="13"/>
  <c r="G197" i="13"/>
  <c r="G198" i="13"/>
  <c r="G199" i="13"/>
  <c r="G200" i="13"/>
  <c r="G201" i="13"/>
  <c r="G202" i="13"/>
  <c r="G206" i="13"/>
  <c r="G207" i="13"/>
  <c r="G208" i="13"/>
  <c r="G209" i="13"/>
  <c r="G210" i="13"/>
  <c r="G211" i="13"/>
  <c r="G212" i="13"/>
  <c r="G213" i="13"/>
  <c r="G214" i="13"/>
  <c r="G215" i="13"/>
  <c r="G216" i="13"/>
  <c r="G217" i="13"/>
  <c r="G218" i="13"/>
  <c r="G219" i="13"/>
  <c r="G220" i="13"/>
  <c r="G221" i="13"/>
  <c r="G222" i="13"/>
  <c r="G223" i="13"/>
  <c r="G224" i="13"/>
  <c r="G227" i="13"/>
  <c r="G228" i="13"/>
  <c r="G229" i="13"/>
  <c r="G230" i="13"/>
  <c r="G231" i="13"/>
  <c r="G232" i="13"/>
  <c r="G233" i="13"/>
  <c r="G234" i="13"/>
  <c r="G235" i="13"/>
  <c r="G236" i="13"/>
  <c r="G237" i="13"/>
  <c r="G238" i="13"/>
  <c r="G239" i="13"/>
  <c r="G240" i="13"/>
  <c r="G241" i="13"/>
  <c r="G242" i="13"/>
  <c r="G243" i="13"/>
  <c r="G244" i="13"/>
  <c r="G245" i="13"/>
  <c r="G246" i="13"/>
  <c r="G247" i="13"/>
  <c r="G248" i="13"/>
  <c r="G249" i="13"/>
  <c r="G250" i="13"/>
  <c r="G251" i="13"/>
  <c r="G252" i="13"/>
  <c r="G253" i="13"/>
  <c r="G254" i="13"/>
  <c r="G255" i="13"/>
  <c r="G256" i="13"/>
  <c r="G257" i="13"/>
  <c r="G258" i="13"/>
  <c r="G259" i="13"/>
  <c r="G260" i="13"/>
  <c r="G261" i="13"/>
  <c r="G262" i="13"/>
  <c r="G263" i="13"/>
  <c r="G264" i="13"/>
  <c r="G265" i="13"/>
  <c r="G266" i="13"/>
  <c r="G267" i="13"/>
  <c r="G268" i="13"/>
  <c r="G269" i="13"/>
  <c r="G270" i="13"/>
  <c r="G271" i="13"/>
  <c r="G272" i="13"/>
  <c r="G273" i="13"/>
  <c r="G274" i="13"/>
  <c r="G275" i="13"/>
  <c r="G276" i="13"/>
  <c r="G277" i="13"/>
  <c r="G278" i="13"/>
  <c r="G279" i="13"/>
  <c r="G280" i="13"/>
  <c r="G281" i="13"/>
  <c r="G282" i="13"/>
  <c r="G283" i="13"/>
  <c r="G284" i="13"/>
  <c r="G285" i="13"/>
  <c r="G286" i="13"/>
  <c r="G287" i="13"/>
  <c r="G288" i="13"/>
  <c r="G289" i="13"/>
  <c r="G290" i="13"/>
  <c r="G291" i="13"/>
  <c r="G292" i="13"/>
  <c r="G293" i="13"/>
  <c r="G294" i="13"/>
  <c r="G295" i="13"/>
  <c r="G296" i="13"/>
  <c r="G297" i="13"/>
  <c r="G298" i="13"/>
  <c r="G299" i="13"/>
  <c r="G300" i="13"/>
  <c r="G301" i="13"/>
  <c r="G302" i="13"/>
  <c r="G303" i="13"/>
  <c r="G304" i="13"/>
  <c r="G305" i="13"/>
  <c r="G306" i="13"/>
  <c r="G307" i="13"/>
  <c r="G308" i="13"/>
  <c r="G309" i="13"/>
  <c r="G310" i="13"/>
  <c r="G311" i="13"/>
  <c r="G312" i="13"/>
  <c r="G313" i="13"/>
  <c r="G314" i="13"/>
  <c r="G317" i="13"/>
  <c r="G318" i="13"/>
  <c r="G319" i="13"/>
  <c r="G320" i="13"/>
  <c r="G321" i="13"/>
  <c r="G322" i="13"/>
  <c r="G323" i="13"/>
  <c r="G324" i="13"/>
  <c r="G325" i="13"/>
  <c r="G326" i="13"/>
  <c r="G327" i="13"/>
  <c r="G328" i="13"/>
  <c r="G329" i="13"/>
  <c r="G330" i="13"/>
  <c r="G331" i="13"/>
  <c r="G332" i="13"/>
  <c r="G333" i="13"/>
  <c r="G334" i="13"/>
  <c r="G335" i="13"/>
  <c r="G336" i="13"/>
  <c r="G337" i="13"/>
  <c r="G338" i="13"/>
  <c r="G339" i="13"/>
  <c r="G340" i="13"/>
  <c r="G341" i="13"/>
  <c r="G342" i="13"/>
  <c r="G343" i="13"/>
  <c r="G344" i="13"/>
  <c r="G345" i="13"/>
  <c r="G346" i="13"/>
  <c r="G347" i="13"/>
  <c r="G348" i="13"/>
  <c r="G349" i="13"/>
  <c r="G350" i="13"/>
  <c r="G351" i="13"/>
  <c r="G352" i="13"/>
  <c r="G353" i="13"/>
  <c r="G354" i="13"/>
  <c r="G355" i="13"/>
  <c r="G356" i="13"/>
  <c r="G357" i="13"/>
  <c r="G358" i="13"/>
  <c r="G359" i="13"/>
  <c r="G360" i="13"/>
  <c r="G361" i="13"/>
  <c r="G362" i="13"/>
  <c r="G363" i="13"/>
  <c r="G364" i="13"/>
  <c r="G365" i="13"/>
  <c r="G366" i="13"/>
  <c r="G367" i="13"/>
  <c r="G368" i="13"/>
  <c r="G369" i="13"/>
  <c r="G370" i="13"/>
  <c r="G371" i="13"/>
  <c r="G372" i="13"/>
  <c r="G373" i="13"/>
  <c r="G374" i="13"/>
  <c r="G375" i="13"/>
  <c r="G376" i="13"/>
  <c r="G377" i="13"/>
  <c r="G378" i="13"/>
  <c r="G6" i="13"/>
  <c r="G5" i="13"/>
  <c r="F6" i="14"/>
  <c r="F7" i="14"/>
  <c r="F14" i="14"/>
  <c r="F15" i="14"/>
  <c r="F22" i="14"/>
  <c r="F23" i="14"/>
  <c r="F10" i="14"/>
  <c r="F9" i="14"/>
  <c r="F17" i="14"/>
  <c r="F18" i="14"/>
  <c r="F25" i="14"/>
  <c r="F26" i="14"/>
  <c r="C8" i="14" l="1"/>
  <c r="C11" i="14" s="1"/>
  <c r="D11" i="14" s="1"/>
  <c r="F24" i="14"/>
  <c r="F27" i="14" s="1"/>
  <c r="C27" i="14"/>
  <c r="F16" i="14"/>
  <c r="F19" i="14" s="1"/>
  <c r="G19" i="14" s="1"/>
  <c r="F8" i="14"/>
  <c r="F11" i="14" s="1"/>
  <c r="G11" i="14" s="1"/>
  <c r="C16" i="14"/>
  <c r="C19" i="14" s="1"/>
  <c r="D19" i="14" s="1"/>
  <c r="F30" i="14" l="1"/>
  <c r="G30" i="14" s="1"/>
  <c r="C30" i="14"/>
  <c r="D30" i="14" s="1"/>
</calcChain>
</file>

<file path=xl/sharedStrings.xml><?xml version="1.0" encoding="utf-8"?>
<sst xmlns="http://schemas.openxmlformats.org/spreadsheetml/2006/main" count="3047" uniqueCount="1272">
  <si>
    <t>Copyright</t>
  </si>
  <si>
    <t>© Copyright: GLOBALG.A.P. c/o FoodPLUS GmbH, Spichernstr. 55, 50672 Cologne, Germany. Copying and distribution permitted only in unaltered form.</t>
  </si>
  <si>
    <t>Purpose</t>
  </si>
  <si>
    <t>This is a supporting document intended to assist producers with the transition from IFA v5 to IFA v6. The utilization of this tool is not mandatory.</t>
  </si>
  <si>
    <t>Considerations</t>
  </si>
  <si>
    <t>Summary of changes: IFA v5 to v6</t>
  </si>
  <si>
    <t>For more detailed guidelines, please refer to the following document:</t>
  </si>
  <si>
    <t>Audit requirements in IFA v5 are referred to as “Control Points and Compliance Criteria (CPCCs),” whereas in IFA v6 they are now called “principles and criteria (P&amp;Cs).”</t>
  </si>
  <si>
    <t>IFA v6 transitioned from a prescriptive to an outcome-oriented approach. For this reason, even if some requirements (Control Points/principles) may seem similar in both versions, the method to demonstrate compliance (Compliance Criteria/criteria) may be different. Users must carefully read, understand, and compare each CPCC or P&amp;C to identify any shortcomings in their current program. This tool is not intended to provide a detailed list of specific differences.</t>
  </si>
  <si>
    <t>The aim of this section is to define the audit method and minimum requirements for comments (justifications) to be recorded by the certification body (CB) auditors and internal farm auditors to create an audit trail (i.e., to make it possible to comprehend what was observed during the audit). Furthermore, it aims to establish consistent reporting among all CBs around the world.</t>
  </si>
  <si>
    <t>The “Method” column following the “Justification” column contains information that only applies to IFA v6 and highlights the main aspects to be checked for each P&amp;C and a symbol describes how to check them:</t>
  </si>
  <si>
    <t xml:space="preserve">   V – visual assessment</t>
  </si>
  <si>
    <t xml:space="preserve">   I – interview personnel</t>
  </si>
  <si>
    <t xml:space="preserve">   D – records or document review</t>
  </si>
  <si>
    <t xml:space="preserve">   X – cross-checking data and information, verifying data, linking records with each other and confirming their accuracy</t>
  </si>
  <si>
    <t xml:space="preserve">   C – challenging the content and plausibility of the information (e.g., when checking the risk assessments)</t>
  </si>
  <si>
    <t>Instructions</t>
  </si>
  <si>
    <r>
      <rPr>
        <b/>
        <sz val="9"/>
        <color rgb="FF000000"/>
        <rFont val="Arial"/>
        <family val="2"/>
      </rPr>
      <t>Answer</t>
    </r>
    <r>
      <rPr>
        <sz val="9"/>
        <color rgb="FF000000"/>
        <rFont val="Arial"/>
        <family val="2"/>
      </rPr>
      <t>: In the “Answer” column, use the drop-down menu to select [Yes] if compliant, [No] if not compliant, or [N/A] if not applicable for each CPCC/P&amp;C. If there are cases in which CPCCs/P&amp;Cs have been merged and are displayed multiple times, all repeated instances will be grayed out, and there will be an “X” in the “Answer” column to prevent duplicate answers. Ensure that you provide all the required answers.</t>
    </r>
  </si>
  <si>
    <r>
      <rPr>
        <b/>
        <sz val="9"/>
        <color rgb="FF000000"/>
        <rFont val="Arial"/>
        <family val="2"/>
      </rPr>
      <t>Justification:</t>
    </r>
    <r>
      <rPr>
        <sz val="9"/>
        <color rgb="FF000000"/>
        <rFont val="Arial"/>
        <family val="2"/>
      </rPr>
      <t xml:space="preserve"> It is crucial to include explanatory notes for all Major Must and Minor Must P&amp;Cs, paying special attention to the identification of any shortcomings in your existing program that could impede your transition from IFA v5 to IFA v6. This practice will assist you in facilitating compliance with the updated version.</t>
    </r>
  </si>
  <si>
    <r>
      <rPr>
        <b/>
        <sz val="9"/>
        <color rgb="FF000000"/>
        <rFont val="Arial"/>
        <family val="2"/>
      </rPr>
      <t>Calculation:</t>
    </r>
    <r>
      <rPr>
        <sz val="9"/>
        <color rgb="FF000000"/>
        <rFont val="Arial"/>
        <family val="2"/>
      </rPr>
      <t xml:space="preserve"> The “Summary” sheet will display the results for each version. To ensure accuracy, you must provide all the required answers, and the “Answer pending” cells must show “0” (Zero) and have a green checkmark. If this is not the case, please review the checklist and complete any missing answers.	</t>
    </r>
  </si>
  <si>
    <t>HIDE</t>
  </si>
  <si>
    <t>TableID</t>
  </si>
  <si>
    <t>Nº</t>
  </si>
  <si>
    <t>LevelA</t>
  </si>
  <si>
    <t>Short Level</t>
  </si>
  <si>
    <t>v6 Status</t>
  </si>
  <si>
    <t>Show IFA v6 only</t>
  </si>
  <si>
    <t>Major Must</t>
  </si>
  <si>
    <t>Show IFA v5 only</t>
  </si>
  <si>
    <t>Major Must  No NA</t>
  </si>
  <si>
    <t>(No NA)</t>
  </si>
  <si>
    <t>Major Must Merged</t>
  </si>
  <si>
    <t>D</t>
  </si>
  <si>
    <t>Merged</t>
  </si>
  <si>
    <t>X</t>
  </si>
  <si>
    <t>Major Must New</t>
  </si>
  <si>
    <t>No Equivalent</t>
  </si>
  <si>
    <t>D, I, X</t>
  </si>
  <si>
    <t>D,X,V</t>
  </si>
  <si>
    <t>Minor Must</t>
  </si>
  <si>
    <t>D, I</t>
  </si>
  <si>
    <t>Removed</t>
  </si>
  <si>
    <t>D,C, X</t>
  </si>
  <si>
    <t>D,I</t>
  </si>
  <si>
    <t>D, X</t>
  </si>
  <si>
    <t>V, D, X</t>
  </si>
  <si>
    <t>Recom.</t>
  </si>
  <si>
    <t>V</t>
  </si>
  <si>
    <t>D, V</t>
  </si>
  <si>
    <t>V, I</t>
  </si>
  <si>
    <t>D, X, C</t>
  </si>
  <si>
    <t>Minor Must No NA</t>
  </si>
  <si>
    <t>D, X, V, I</t>
  </si>
  <si>
    <t>Minor Must New</t>
  </si>
  <si>
    <t>I</t>
  </si>
  <si>
    <t>Recom. New</t>
  </si>
  <si>
    <t>D, V, X</t>
  </si>
  <si>
    <t xml:space="preserve">D, V </t>
  </si>
  <si>
    <t>V, D</t>
  </si>
  <si>
    <t>V, I, D</t>
  </si>
  <si>
    <t>I, D</t>
  </si>
  <si>
    <t>Minor Must Merged</t>
  </si>
  <si>
    <t>I, V</t>
  </si>
  <si>
    <t>D, C</t>
  </si>
  <si>
    <t>D, V, X, I</t>
  </si>
  <si>
    <t>D, V, I</t>
  </si>
  <si>
    <t>D, V,I</t>
  </si>
  <si>
    <t>V, X</t>
  </si>
  <si>
    <t>D, I, V</t>
  </si>
  <si>
    <t>I, V, X</t>
  </si>
  <si>
    <t>I, V, X, D</t>
  </si>
  <si>
    <t>Calculation sheet</t>
  </si>
  <si>
    <t xml:space="preserve">Major Must CPCCs </t>
  </si>
  <si>
    <t>Major Must P&amp;Cs</t>
  </si>
  <si>
    <t>N/A Major Must CPCCs</t>
  </si>
  <si>
    <r>
      <t xml:space="preserve">N/A Major Must </t>
    </r>
    <r>
      <rPr>
        <sz val="9"/>
        <color theme="1"/>
        <rFont val="Arial"/>
        <family val="2"/>
      </rPr>
      <t>P&amp;C</t>
    </r>
    <r>
      <rPr>
        <sz val="9"/>
        <color rgb="FF000000"/>
        <rFont val="Arial"/>
        <family val="2"/>
      </rPr>
      <t>s</t>
    </r>
  </si>
  <si>
    <t>Applicable Major Must CPCCs</t>
  </si>
  <si>
    <r>
      <t xml:space="preserve">Applicable Major Must </t>
    </r>
    <r>
      <rPr>
        <sz val="9"/>
        <color theme="1"/>
        <rFont val="Arial"/>
        <family val="2"/>
      </rPr>
      <t>P&amp;C</t>
    </r>
    <r>
      <rPr>
        <sz val="9"/>
        <color rgb="FF000000"/>
        <rFont val="Arial"/>
        <family val="2"/>
      </rPr>
      <t>s</t>
    </r>
  </si>
  <si>
    <t>Compliance with Major Must CPCCs</t>
  </si>
  <si>
    <r>
      <t xml:space="preserve">Compliance with Major Must </t>
    </r>
    <r>
      <rPr>
        <sz val="9"/>
        <color theme="1"/>
        <rFont val="Arial"/>
        <family val="2"/>
      </rPr>
      <t>P&amp;C</t>
    </r>
    <r>
      <rPr>
        <sz val="9"/>
        <color rgb="FF000000"/>
        <rFont val="Arial"/>
        <family val="2"/>
      </rPr>
      <t>s</t>
    </r>
  </si>
  <si>
    <t>Non-compliance with Major Must CPCCs</t>
  </si>
  <si>
    <r>
      <t xml:space="preserve">Non-compliance with Major Must </t>
    </r>
    <r>
      <rPr>
        <sz val="9"/>
        <color theme="1"/>
        <rFont val="Arial"/>
        <family val="2"/>
      </rPr>
      <t>P&amp;C</t>
    </r>
    <r>
      <rPr>
        <sz val="9"/>
        <color rgb="FF000000"/>
        <rFont val="Arial"/>
        <family val="2"/>
      </rPr>
      <t>s</t>
    </r>
  </si>
  <si>
    <t>Major Must percentage</t>
  </si>
  <si>
    <t>100% required to pass</t>
  </si>
  <si>
    <t xml:space="preserve">Minor Must CPCCs </t>
  </si>
  <si>
    <t>Minor Must P&amp;Cs</t>
  </si>
  <si>
    <t xml:space="preserve">N/A Minor Must CPCCs </t>
  </si>
  <si>
    <r>
      <t xml:space="preserve">N/A Minor Must </t>
    </r>
    <r>
      <rPr>
        <sz val="9"/>
        <color theme="1"/>
        <rFont val="Arial"/>
        <family val="2"/>
      </rPr>
      <t>P&amp;C</t>
    </r>
    <r>
      <rPr>
        <sz val="9"/>
        <color rgb="FF000000"/>
        <rFont val="Arial"/>
        <family val="2"/>
      </rPr>
      <t xml:space="preserve">s </t>
    </r>
  </si>
  <si>
    <t xml:space="preserve">Applicable Minor Must CPCCs </t>
  </si>
  <si>
    <r>
      <t xml:space="preserve">Applicable Minor Must </t>
    </r>
    <r>
      <rPr>
        <sz val="9"/>
        <color theme="1"/>
        <rFont val="Arial"/>
        <family val="2"/>
      </rPr>
      <t>P&amp;C</t>
    </r>
    <r>
      <rPr>
        <sz val="9"/>
        <color rgb="FF000000"/>
        <rFont val="Arial"/>
        <family val="2"/>
      </rPr>
      <t xml:space="preserve">s </t>
    </r>
  </si>
  <si>
    <t xml:space="preserve">Compliance with Minor Must CPCCs </t>
  </si>
  <si>
    <r>
      <t xml:space="preserve">Compliance with Minor Must </t>
    </r>
    <r>
      <rPr>
        <sz val="9"/>
        <color theme="1"/>
        <rFont val="Arial"/>
        <family val="2"/>
      </rPr>
      <t>P&amp;C</t>
    </r>
    <r>
      <rPr>
        <sz val="9"/>
        <color rgb="FF000000"/>
        <rFont val="Arial"/>
        <family val="2"/>
      </rPr>
      <t xml:space="preserve">s </t>
    </r>
  </si>
  <si>
    <t xml:space="preserve">Non-compliance with Minor Must CPCCs </t>
  </si>
  <si>
    <r>
      <t xml:space="preserve">Non-compliance with Minor Must </t>
    </r>
    <r>
      <rPr>
        <sz val="9"/>
        <color theme="1"/>
        <rFont val="Arial"/>
        <family val="2"/>
      </rPr>
      <t>P&amp;C</t>
    </r>
    <r>
      <rPr>
        <sz val="9"/>
        <color rgb="FF000000"/>
        <rFont val="Arial"/>
        <family val="2"/>
      </rPr>
      <t xml:space="preserve">s </t>
    </r>
  </si>
  <si>
    <t>Minor Must percentage</t>
  </si>
  <si>
    <t>95% required to pass</t>
  </si>
  <si>
    <r>
      <t xml:space="preserve">Recommendation CPCCs </t>
    </r>
    <r>
      <rPr>
        <sz val="8"/>
        <color theme="1"/>
        <rFont val="Calibri"/>
        <family val="2"/>
        <scheme val="minor"/>
      </rPr>
      <t>  </t>
    </r>
    <r>
      <rPr>
        <sz val="9"/>
        <color theme="1"/>
        <rFont val="Arial"/>
        <family val="2"/>
      </rPr>
      <t xml:space="preserve"> </t>
    </r>
  </si>
  <si>
    <t>Recommendation P&amp;Cs</t>
  </si>
  <si>
    <r>
      <t xml:space="preserve">N/A </t>
    </r>
    <r>
      <rPr>
        <sz val="9"/>
        <color theme="1"/>
        <rFont val="Arial"/>
        <family val="2"/>
      </rPr>
      <t xml:space="preserve">Recommendation CPCCs  </t>
    </r>
  </si>
  <si>
    <r>
      <t xml:space="preserve">N/A </t>
    </r>
    <r>
      <rPr>
        <sz val="9"/>
        <color theme="1"/>
        <rFont val="Arial"/>
        <family val="2"/>
      </rPr>
      <t>Recommendation</t>
    </r>
    <r>
      <rPr>
        <sz val="9"/>
        <color rgb="FF000000"/>
        <rFont val="Arial"/>
        <family val="2"/>
      </rPr>
      <t xml:space="preserve"> P&amp;Cs </t>
    </r>
  </si>
  <si>
    <r>
      <t>Applicable</t>
    </r>
    <r>
      <rPr>
        <sz val="9"/>
        <color theme="1"/>
        <rFont val="Arial"/>
        <family val="2"/>
      </rPr>
      <t xml:space="preserve"> Recommendation CPCCs  </t>
    </r>
  </si>
  <si>
    <r>
      <t xml:space="preserve">Applicable </t>
    </r>
    <r>
      <rPr>
        <sz val="9"/>
        <color theme="1"/>
        <rFont val="Arial"/>
        <family val="2"/>
      </rPr>
      <t>Recommendation</t>
    </r>
    <r>
      <rPr>
        <sz val="9"/>
        <color rgb="FF000000"/>
        <rFont val="Arial"/>
        <family val="2"/>
      </rPr>
      <t xml:space="preserve"> P&amp;Cs </t>
    </r>
  </si>
  <si>
    <r>
      <t xml:space="preserve">Compliance with </t>
    </r>
    <r>
      <rPr>
        <sz val="9"/>
        <color theme="1"/>
        <rFont val="Arial"/>
        <family val="2"/>
      </rPr>
      <t xml:space="preserve">Recommendation CPCCs  </t>
    </r>
  </si>
  <si>
    <r>
      <t>Compliance with</t>
    </r>
    <r>
      <rPr>
        <sz val="9"/>
        <color theme="1"/>
        <rFont val="Arial"/>
        <family val="2"/>
      </rPr>
      <t xml:space="preserve"> Recommendation</t>
    </r>
    <r>
      <rPr>
        <sz val="9"/>
        <color rgb="FF000000"/>
        <rFont val="Arial"/>
        <family val="2"/>
      </rPr>
      <t xml:space="preserve"> P&amp;Cs </t>
    </r>
  </si>
  <si>
    <r>
      <t xml:space="preserve">Non-compliance with </t>
    </r>
    <r>
      <rPr>
        <sz val="9"/>
        <color theme="1"/>
        <rFont val="Arial"/>
        <family val="2"/>
      </rPr>
      <t xml:space="preserve">Recommendation CPCCs  </t>
    </r>
    <r>
      <rPr>
        <sz val="8"/>
        <color theme="1"/>
        <rFont val="Calibri"/>
        <family val="2"/>
        <scheme val="minor"/>
      </rPr>
      <t>  </t>
    </r>
  </si>
  <si>
    <r>
      <t>Non-compliance with</t>
    </r>
    <r>
      <rPr>
        <sz val="9"/>
        <color theme="1"/>
        <rFont val="Arial"/>
        <family val="2"/>
      </rPr>
      <t xml:space="preserve"> Recommendation</t>
    </r>
    <r>
      <rPr>
        <sz val="9"/>
        <color rgb="FF000000"/>
        <rFont val="Arial"/>
        <family val="2"/>
      </rPr>
      <t xml:space="preserve"> P&amp;Cs</t>
    </r>
  </si>
  <si>
    <t>Recommendation percentage</t>
  </si>
  <si>
    <t>No specific % required</t>
  </si>
  <si>
    <t>Answer pending</t>
  </si>
  <si>
    <t>Nothing may be left unanswered</t>
  </si>
  <si>
    <t>Yes</t>
  </si>
  <si>
    <t>No</t>
  </si>
  <si>
    <t>N/A</t>
  </si>
  <si>
    <t>All IFA v6 text is displayed in blue with light green background, while the IFA v6 text is displayed in blue with no background color.</t>
  </si>
  <si>
    <t>はい</t>
  </si>
  <si>
    <t>AF 1.1.1</t>
  </si>
  <si>
    <t>AF 1.1.2</t>
  </si>
  <si>
    <t>AF 1.2.1</t>
  </si>
  <si>
    <t>AF 1.2.2</t>
  </si>
  <si>
    <t>AF 2.1</t>
  </si>
  <si>
    <t>AF 2.2</t>
  </si>
  <si>
    <t>AF 2.3</t>
  </si>
  <si>
    <t>AF 3.1</t>
  </si>
  <si>
    <t>AF 3.2</t>
  </si>
  <si>
    <t>AF 3.3</t>
  </si>
  <si>
    <t>AF 3.4</t>
  </si>
  <si>
    <t>AF 4.1.1</t>
  </si>
  <si>
    <t>AF 4.1.2</t>
  </si>
  <si>
    <t>AF 4.1.3</t>
  </si>
  <si>
    <t>AF 4.2.1</t>
  </si>
  <si>
    <t>AF 4.2.2</t>
  </si>
  <si>
    <t>AF 4.3.1</t>
  </si>
  <si>
    <t>AF 4.3.2</t>
  </si>
  <si>
    <t>AF 4.3.3</t>
  </si>
  <si>
    <t>AF 4.3.4</t>
  </si>
  <si>
    <t>AF 4.3.5</t>
  </si>
  <si>
    <t>AF 4.4.1</t>
  </si>
  <si>
    <t>AF 4.4.2</t>
  </si>
  <si>
    <t>AF 4.5.1</t>
  </si>
  <si>
    <t>AF 4.5.2</t>
  </si>
  <si>
    <t>AF 4.5.3</t>
  </si>
  <si>
    <t>AF 4.5.4</t>
  </si>
  <si>
    <t>AF 4.5.5</t>
  </si>
  <si>
    <t>AF 5.1</t>
  </si>
  <si>
    <t>AF 6.1.1</t>
  </si>
  <si>
    <t>AF 6.2.1</t>
  </si>
  <si>
    <t>AF 6.2.2</t>
  </si>
  <si>
    <t>AF 6.2.3</t>
  </si>
  <si>
    <t>AF 6.2.4</t>
  </si>
  <si>
    <t>AF 6.2.5</t>
  </si>
  <si>
    <t>AF 7.1.1</t>
  </si>
  <si>
    <t>AF 7.1.2</t>
  </si>
  <si>
    <t>AF 7.2.1</t>
  </si>
  <si>
    <t>AF 7.3.1</t>
  </si>
  <si>
    <t>AF 7.3.2</t>
  </si>
  <si>
    <t>AF 7.3.3</t>
  </si>
  <si>
    <t>AF 7.4.1</t>
  </si>
  <si>
    <t>AF 8.1</t>
  </si>
  <si>
    <t>AF 9.1</t>
  </si>
  <si>
    <t>AF 11.1</t>
  </si>
  <si>
    <t>AF 12.1</t>
  </si>
  <si>
    <t>AF 13.1</t>
  </si>
  <si>
    <t>AF 13.2</t>
  </si>
  <si>
    <t>AF 13.3</t>
  </si>
  <si>
    <t>AF 13.4</t>
  </si>
  <si>
    <t>AF 14.1</t>
  </si>
  <si>
    <t>AF 14.2</t>
  </si>
  <si>
    <t>AF 14.3</t>
  </si>
  <si>
    <t>AF 17.1</t>
  </si>
  <si>
    <t>CB 1.1</t>
  </si>
  <si>
    <t>CB 2.1.1</t>
  </si>
  <si>
    <t>CB 2.1.2</t>
  </si>
  <si>
    <t>CB 2.1.3</t>
  </si>
  <si>
    <t>CB 2.2.1</t>
  </si>
  <si>
    <t>CB 2.2.2</t>
  </si>
  <si>
    <t>CB 2.3.1</t>
  </si>
  <si>
    <t>CB 2.3.2</t>
  </si>
  <si>
    <t>CB 2.3.3</t>
  </si>
  <si>
    <t>CB 2.3.4</t>
  </si>
  <si>
    <t>CB 2.3.5</t>
  </si>
  <si>
    <t>CB 3.1</t>
  </si>
  <si>
    <t>CB 3.2</t>
  </si>
  <si>
    <t>CB 3.3</t>
  </si>
  <si>
    <t>CB 3.4</t>
  </si>
  <si>
    <t>CB 3.5</t>
  </si>
  <si>
    <t>CB 3.6</t>
  </si>
  <si>
    <t>CB 3.7</t>
  </si>
  <si>
    <t>CB 4.1.1</t>
  </si>
  <si>
    <t>CB 4.2.1</t>
  </si>
  <si>
    <t>CB 4.2.2</t>
  </si>
  <si>
    <t>CB 4.2.3</t>
  </si>
  <si>
    <t>CB 4.2.4</t>
  </si>
  <si>
    <t>CB 4.2.5</t>
  </si>
  <si>
    <t>CB 4.2.6</t>
  </si>
  <si>
    <t>CB 4.3.1</t>
  </si>
  <si>
    <t>CB 4.3.2</t>
  </si>
  <si>
    <t>CB 4.3.3</t>
  </si>
  <si>
    <t>CB 4.3.4</t>
  </si>
  <si>
    <t>CB 4.3.5</t>
  </si>
  <si>
    <t>CB 4.3.6</t>
  </si>
  <si>
    <t>CB 4.3.7</t>
  </si>
  <si>
    <t>CB 4.4.1</t>
  </si>
  <si>
    <t>CB 4.4.2</t>
  </si>
  <si>
    <t>CB 4.4.3</t>
  </si>
  <si>
    <t>CB 4.5.1</t>
  </si>
  <si>
    <t>CB 4.5.2</t>
  </si>
  <si>
    <t>CB 5.1.1</t>
  </si>
  <si>
    <t>CB 5.2.1</t>
  </si>
  <si>
    <t>CB 5.2.2</t>
  </si>
  <si>
    <t>CB 5.2.3</t>
  </si>
  <si>
    <t>CB 5.3.1</t>
  </si>
  <si>
    <t>CB 5.3.2</t>
  </si>
  <si>
    <t>CB 5.3.5</t>
  </si>
  <si>
    <t>CB 5.4.1</t>
  </si>
  <si>
    <t>CB 5.4.2</t>
  </si>
  <si>
    <t>CB 5.5.1</t>
  </si>
  <si>
    <t>CB 6.1</t>
  </si>
  <si>
    <t>CB 6.2</t>
  </si>
  <si>
    <t>CB 6.3</t>
  </si>
  <si>
    <t>CB 6.4</t>
  </si>
  <si>
    <t>CB 6.5</t>
  </si>
  <si>
    <t>CB 7.1.1</t>
  </si>
  <si>
    <t>CB 7.1.2</t>
  </si>
  <si>
    <t>CB 7.1.3</t>
  </si>
  <si>
    <t>CB 7.1.4</t>
  </si>
  <si>
    <t>CB 7.2.1</t>
  </si>
  <si>
    <t>CB 7.3.1</t>
  </si>
  <si>
    <t>CB 7.3.2</t>
  </si>
  <si>
    <t>CB 7.3.3</t>
  </si>
  <si>
    <t>CB 7.3.4</t>
  </si>
  <si>
    <t>CB 7.3.5</t>
  </si>
  <si>
    <t>CB 7.3.6</t>
  </si>
  <si>
    <t>CB 7.3.7</t>
  </si>
  <si>
    <t>CB 7.3.8</t>
  </si>
  <si>
    <t>CB 7.5.1</t>
  </si>
  <si>
    <t>CB 7.7.1</t>
  </si>
  <si>
    <t>CB 7.7.2</t>
  </si>
  <si>
    <t>CB 7.7.3</t>
  </si>
  <si>
    <t>CB 7.7.4</t>
  </si>
  <si>
    <t>CB 7.7.5</t>
  </si>
  <si>
    <t>CB 7.7.6</t>
  </si>
  <si>
    <t>CB 7.7.7</t>
  </si>
  <si>
    <t>CB 7.7.8</t>
  </si>
  <si>
    <t>CB 7.7.9</t>
  </si>
  <si>
    <t>CB 7.7.10</t>
  </si>
  <si>
    <t>CB 7.7.11</t>
  </si>
  <si>
    <t>CB 7.7.12</t>
  </si>
  <si>
    <t>CB 7.7.13</t>
  </si>
  <si>
    <t>CB 7.7.14</t>
  </si>
  <si>
    <t>CB 7.7.15</t>
  </si>
  <si>
    <t>CB 7.8.1</t>
  </si>
  <si>
    <t>CB 7.8.2</t>
  </si>
  <si>
    <t>CB 7.8.3</t>
  </si>
  <si>
    <t>CB 7.8.4</t>
  </si>
  <si>
    <t>CB 7.9.1</t>
  </si>
  <si>
    <t>CB 7.9.2</t>
  </si>
  <si>
    <t>CB 7.9.3</t>
  </si>
  <si>
    <t>CB 7.9.4</t>
  </si>
  <si>
    <t>CB 7.9.5</t>
  </si>
  <si>
    <t>CB 7.9.6</t>
  </si>
  <si>
    <t>CB 7.10.1</t>
  </si>
  <si>
    <t>CB 7.11.1</t>
  </si>
  <si>
    <t>CB 8.1</t>
  </si>
  <si>
    <t>CB 8.2</t>
  </si>
  <si>
    <t>CB 8.3</t>
  </si>
  <si>
    <t>CB 8.4</t>
  </si>
  <si>
    <t>Versión</t>
  </si>
  <si>
    <t>v5 1</t>
  </si>
  <si>
    <t>v5 2</t>
  </si>
  <si>
    <t>v5 3</t>
  </si>
  <si>
    <t>v5 4</t>
  </si>
  <si>
    <t>v5 5</t>
  </si>
  <si>
    <t>v5 6</t>
  </si>
  <si>
    <t>v5 7</t>
  </si>
  <si>
    <t>v5 8</t>
  </si>
  <si>
    <t>v5 9</t>
  </si>
  <si>
    <t>v5 10</t>
  </si>
  <si>
    <t>v5 11</t>
  </si>
  <si>
    <t>v5 12</t>
  </si>
  <si>
    <t>v5 13</t>
  </si>
  <si>
    <t>v5 14</t>
  </si>
  <si>
    <t>v5 15</t>
  </si>
  <si>
    <t>v5 16</t>
  </si>
  <si>
    <t>v5 17</t>
  </si>
  <si>
    <t>v5 18</t>
  </si>
  <si>
    <t>v5 19</t>
  </si>
  <si>
    <t>v5 20</t>
  </si>
  <si>
    <t>v5 21</t>
  </si>
  <si>
    <t>v5 22</t>
  </si>
  <si>
    <t>v5 23</t>
  </si>
  <si>
    <t>v5 24</t>
  </si>
  <si>
    <t>v5 25</t>
  </si>
  <si>
    <t>v5 26</t>
  </si>
  <si>
    <t>v5 27</t>
  </si>
  <si>
    <t>v5 28</t>
  </si>
  <si>
    <t>v5 29</t>
  </si>
  <si>
    <t>v5 30</t>
  </si>
  <si>
    <t>v5 31</t>
  </si>
  <si>
    <t>v5 32</t>
  </si>
  <si>
    <t>v5 33</t>
  </si>
  <si>
    <t>v5 34</t>
  </si>
  <si>
    <t>v5 35</t>
  </si>
  <si>
    <t>v5 36</t>
  </si>
  <si>
    <t>v5 37</t>
  </si>
  <si>
    <t>v5 38</t>
  </si>
  <si>
    <t>v5 39</t>
  </si>
  <si>
    <t>v5 40</t>
  </si>
  <si>
    <t>v5 41</t>
  </si>
  <si>
    <t>v5 42</t>
  </si>
  <si>
    <t>v5 43</t>
  </si>
  <si>
    <t>v5 44</t>
  </si>
  <si>
    <t>v5 45</t>
  </si>
  <si>
    <t>v5 46</t>
  </si>
  <si>
    <t>v5 47</t>
  </si>
  <si>
    <t>v5 48</t>
  </si>
  <si>
    <t>v5 49</t>
  </si>
  <si>
    <t>v5 50</t>
  </si>
  <si>
    <t>v5 51</t>
  </si>
  <si>
    <t>v5 52</t>
  </si>
  <si>
    <t>v5 53</t>
  </si>
  <si>
    <t>v5 54</t>
  </si>
  <si>
    <t>v5 55</t>
  </si>
  <si>
    <t>v5 56</t>
  </si>
  <si>
    <t>v5 57</t>
  </si>
  <si>
    <t>v5 58</t>
  </si>
  <si>
    <t>v5 59</t>
  </si>
  <si>
    <t>v5 60</t>
  </si>
  <si>
    <t>v5 61</t>
  </si>
  <si>
    <t>v5 62</t>
  </si>
  <si>
    <t>v5 63</t>
  </si>
  <si>
    <t>v5 64</t>
  </si>
  <si>
    <t>v5 65</t>
  </si>
  <si>
    <t>v5 66</t>
  </si>
  <si>
    <t>v5 67</t>
  </si>
  <si>
    <t>v5 68</t>
  </si>
  <si>
    <t>v5 69</t>
  </si>
  <si>
    <t>v5 70</t>
  </si>
  <si>
    <t>v5 71</t>
  </si>
  <si>
    <t>v5 72</t>
  </si>
  <si>
    <t>v5 73</t>
  </si>
  <si>
    <t>v5 74</t>
  </si>
  <si>
    <t>v5 75</t>
  </si>
  <si>
    <t>v5 76</t>
  </si>
  <si>
    <t>v5 77</t>
  </si>
  <si>
    <t>v5 78</t>
  </si>
  <si>
    <t>v5 79</t>
  </si>
  <si>
    <t>v5 80</t>
  </si>
  <si>
    <t>v5 81</t>
  </si>
  <si>
    <t>v5 82</t>
  </si>
  <si>
    <t>v5 83</t>
  </si>
  <si>
    <t>v5 84</t>
  </si>
  <si>
    <t>v5 85</t>
  </si>
  <si>
    <t>v5 86</t>
  </si>
  <si>
    <t>v5 87</t>
  </si>
  <si>
    <t>v5 88</t>
  </si>
  <si>
    <t>v5 89</t>
  </si>
  <si>
    <t>v5 90</t>
  </si>
  <si>
    <t>v5 91</t>
  </si>
  <si>
    <t>v5 92</t>
  </si>
  <si>
    <t>v5 93</t>
  </si>
  <si>
    <t>v5 94</t>
  </si>
  <si>
    <t>v5 95</t>
  </si>
  <si>
    <t>v5 96</t>
  </si>
  <si>
    <t>v5 97</t>
  </si>
  <si>
    <t>v5 98</t>
  </si>
  <si>
    <t>v5 99</t>
  </si>
  <si>
    <t>v5 100</t>
  </si>
  <si>
    <t>v5 101</t>
  </si>
  <si>
    <t>v5 102</t>
  </si>
  <si>
    <t>v5 103</t>
  </si>
  <si>
    <t>v5 104</t>
  </si>
  <si>
    <t>v5 105</t>
  </si>
  <si>
    <t>v5 106</t>
  </si>
  <si>
    <t>v5 107</t>
  </si>
  <si>
    <t>v5 108</t>
  </si>
  <si>
    <t>v5 109</t>
  </si>
  <si>
    <t>v5 110</t>
  </si>
  <si>
    <t>v5 111</t>
  </si>
  <si>
    <t>v5 112</t>
  </si>
  <si>
    <t>v5 113</t>
  </si>
  <si>
    <t>v5 114</t>
  </si>
  <si>
    <t>v5 115</t>
  </si>
  <si>
    <t>v5 116</t>
  </si>
  <si>
    <t>v5 117</t>
  </si>
  <si>
    <t>v5 118</t>
  </si>
  <si>
    <t>v5 119</t>
  </si>
  <si>
    <t>v5 120</t>
  </si>
  <si>
    <t>v5 121</t>
  </si>
  <si>
    <t>v5 122</t>
  </si>
  <si>
    <t>v5 123</t>
  </si>
  <si>
    <t>v5 124</t>
  </si>
  <si>
    <t>v5 125</t>
  </si>
  <si>
    <t>v5 126</t>
  </si>
  <si>
    <t>v5 127</t>
  </si>
  <si>
    <t>v5 128</t>
  </si>
  <si>
    <t>v5 129</t>
  </si>
  <si>
    <t>v5 130</t>
  </si>
  <si>
    <t>v5 131</t>
  </si>
  <si>
    <t>v5 132</t>
  </si>
  <si>
    <t>v5 133</t>
  </si>
  <si>
    <t>v5 134</t>
  </si>
  <si>
    <t>v5 135</t>
  </si>
  <si>
    <t>v5 136</t>
  </si>
  <si>
    <t>v5 137</t>
  </si>
  <si>
    <t>v5 138</t>
  </si>
  <si>
    <t>v5 139</t>
  </si>
  <si>
    <t>v5 140</t>
  </si>
  <si>
    <t>v5 141</t>
  </si>
  <si>
    <t>v5 142</t>
  </si>
  <si>
    <t>v5 143</t>
  </si>
  <si>
    <t>v5 144</t>
  </si>
  <si>
    <t>v5 145</t>
  </si>
  <si>
    <t>v5 146</t>
  </si>
  <si>
    <t>v5 147</t>
  </si>
  <si>
    <t>v5 148</t>
  </si>
  <si>
    <t>v5 149</t>
  </si>
  <si>
    <t>v5 150</t>
  </si>
  <si>
    <t>v5 151</t>
  </si>
  <si>
    <t>v5 152</t>
  </si>
  <si>
    <t>v5 153</t>
  </si>
  <si>
    <t>v5 154</t>
  </si>
  <si>
    <t>v5 155</t>
  </si>
  <si>
    <t>v5 156</t>
  </si>
  <si>
    <t>v5 157</t>
  </si>
  <si>
    <t>v5 158</t>
  </si>
  <si>
    <t>v5 159</t>
  </si>
  <si>
    <t>v5 160</t>
  </si>
  <si>
    <t>v5 161</t>
  </si>
  <si>
    <t>v5 162</t>
  </si>
  <si>
    <t>v5 163</t>
  </si>
  <si>
    <t>v5 164</t>
  </si>
  <si>
    <t>v5 165</t>
  </si>
  <si>
    <t>v5 166</t>
  </si>
  <si>
    <t>v5 167</t>
  </si>
  <si>
    <t>v5 168</t>
  </si>
  <si>
    <t>v5 169</t>
  </si>
  <si>
    <t>v5 170</t>
  </si>
  <si>
    <t>v5 171</t>
  </si>
  <si>
    <t>v5 172</t>
  </si>
  <si>
    <t>v5 173</t>
  </si>
  <si>
    <t>v5 174</t>
  </si>
  <si>
    <t>v5 175</t>
  </si>
  <si>
    <t>v5 176</t>
  </si>
  <si>
    <t>v5 177</t>
  </si>
  <si>
    <t>v5 178</t>
  </si>
  <si>
    <t>v5 179</t>
  </si>
  <si>
    <t>v5 180</t>
  </si>
  <si>
    <t>v5 181</t>
  </si>
  <si>
    <t>v5 182</t>
  </si>
  <si>
    <t>v5 183</t>
  </si>
  <si>
    <t>v5 184</t>
  </si>
  <si>
    <t>v5 185</t>
  </si>
  <si>
    <t>v5 186</t>
  </si>
  <si>
    <t>v5 187</t>
  </si>
  <si>
    <t>v5 188</t>
  </si>
  <si>
    <t>v5 189</t>
  </si>
  <si>
    <t>v5 190</t>
  </si>
  <si>
    <t>FO 01.01.01</t>
  </si>
  <si>
    <t>FO 01.01.02</t>
  </si>
  <si>
    <t>FO 01.01.03</t>
  </si>
  <si>
    <t>FO 01.02.01</t>
  </si>
  <si>
    <t>FO 01.03.01</t>
  </si>
  <si>
    <t>FO 01.03.02</t>
  </si>
  <si>
    <t>FO 01.03.03</t>
  </si>
  <si>
    <t>New in IFA v6</t>
  </si>
  <si>
    <t>FO 01.03.04</t>
  </si>
  <si>
    <t>FO 01.04.01</t>
  </si>
  <si>
    <t>FO 01.04.02</t>
  </si>
  <si>
    <t>FO 5.2.7</t>
  </si>
  <si>
    <t>FO 01.05.01</t>
  </si>
  <si>
    <t>FO 5.2.5</t>
  </si>
  <si>
    <t>FO 5.2.6</t>
  </si>
  <si>
    <t>FO 01.06.01</t>
  </si>
  <si>
    <t>FO 01.06.02</t>
  </si>
  <si>
    <t>FO 01.07.01</t>
  </si>
  <si>
    <t>FO 01.08.01</t>
  </si>
  <si>
    <t>FO 02.01.01</t>
  </si>
  <si>
    <t>FO 02.02.01</t>
  </si>
  <si>
    <t>FO 02.02.02</t>
  </si>
  <si>
    <t>FO 02.02.03</t>
  </si>
  <si>
    <t>FO 02.02.04</t>
  </si>
  <si>
    <t>FO 02.03.01</t>
  </si>
  <si>
    <t>FO 02.03.02</t>
  </si>
  <si>
    <t>FO 02.03.03</t>
  </si>
  <si>
    <t>FO 02.04.01</t>
  </si>
  <si>
    <t>FO 02.05.01</t>
  </si>
  <si>
    <t>FO 03.01.01</t>
  </si>
  <si>
    <t>FO 03.01.02</t>
  </si>
  <si>
    <t>FO 03.01.03</t>
  </si>
  <si>
    <t>FO 03.02.01</t>
  </si>
  <si>
    <t>FO 03.02.02</t>
  </si>
  <si>
    <t>FO 03.03.01</t>
  </si>
  <si>
    <t>FO 03.03.02</t>
  </si>
  <si>
    <t>FO 03.03.03</t>
  </si>
  <si>
    <t>FO 03.03.04</t>
  </si>
  <si>
    <t>FO 03.03.05</t>
  </si>
  <si>
    <t>FO 03.04.01</t>
  </si>
  <si>
    <t>FO 1.3.1</t>
  </si>
  <si>
    <t>FO 04.01.01</t>
  </si>
  <si>
    <t>FO 04.01.02</t>
  </si>
  <si>
    <t>FO 04.01.03</t>
  </si>
  <si>
    <t>FO 04.01.04</t>
  </si>
  <si>
    <t>FO 04.02.01</t>
  </si>
  <si>
    <t>FO 2.1.1</t>
  </si>
  <si>
    <t>FO 04.02.02</t>
  </si>
  <si>
    <t>FO 2.1.2</t>
  </si>
  <si>
    <t>FO 04.02.03</t>
  </si>
  <si>
    <t>FO 2.1.3</t>
  </si>
  <si>
    <t>FO 04.03.01</t>
  </si>
  <si>
    <t>FO 2.2.1</t>
  </si>
  <si>
    <t>FO 04.03.02</t>
  </si>
  <si>
    <t>FO 2.2.2</t>
  </si>
  <si>
    <t>FO 04.03.03</t>
  </si>
  <si>
    <t>FO 2.2.4</t>
  </si>
  <si>
    <t>FO 04.03.04</t>
  </si>
  <si>
    <t>FO 04.04.01</t>
  </si>
  <si>
    <t>FO 3.1.1</t>
  </si>
  <si>
    <t>FO 04.05.01</t>
  </si>
  <si>
    <t>FO 04.05.02</t>
  </si>
  <si>
    <t>FO 04.05.03</t>
  </si>
  <si>
    <t>FO 04.05.04</t>
  </si>
  <si>
    <t>FO 04.06.01</t>
  </si>
  <si>
    <t>FO 04.06.02</t>
  </si>
  <si>
    <t>FO 04.07.01</t>
  </si>
  <si>
    <t>FO 04.07.02</t>
  </si>
  <si>
    <t>FO 04.07.03</t>
  </si>
  <si>
    <t>FO 04.07.04</t>
  </si>
  <si>
    <t>FO 04.07.05</t>
  </si>
  <si>
    <t>FO 3.2.2</t>
  </si>
  <si>
    <t>FO 3.2.1</t>
  </si>
  <si>
    <t>FO 05.01.01</t>
  </si>
  <si>
    <t>FO 05.01.02</t>
  </si>
  <si>
    <t>FO 05.02.01</t>
  </si>
  <si>
    <t>FO 05.02.02</t>
  </si>
  <si>
    <t>FO 05.02.03</t>
  </si>
  <si>
    <t>FO 05.02.04</t>
  </si>
  <si>
    <t>FO 05.02.05</t>
  </si>
  <si>
    <t>FO 05.03.01</t>
  </si>
  <si>
    <t>FO 05.03.02</t>
  </si>
  <si>
    <t>FO 05.03.03</t>
  </si>
  <si>
    <t>FO 05.04.01</t>
  </si>
  <si>
    <t>FO 05.04.02</t>
  </si>
  <si>
    <t>FO 05.04.03</t>
  </si>
  <si>
    <t>FO 06.01</t>
  </si>
  <si>
    <t>FO 06.02</t>
  </si>
  <si>
    <t>FO 06.03</t>
  </si>
  <si>
    <t>FO 06.04</t>
  </si>
  <si>
    <t>FO 1.2.1</t>
  </si>
  <si>
    <t>FO 06.05</t>
  </si>
  <si>
    <t>FO 06.06</t>
  </si>
  <si>
    <t>FO 06.07</t>
  </si>
  <si>
    <t>FO 06.08</t>
  </si>
  <si>
    <t>FO 06.09</t>
  </si>
  <si>
    <t>FO 07.01.01</t>
  </si>
  <si>
    <t>FO 07.01.02</t>
  </si>
  <si>
    <t>FO 07.01.03</t>
  </si>
  <si>
    <t>FO 07.02.01</t>
  </si>
  <si>
    <t>FO 07.02.02</t>
  </si>
  <si>
    <t>FO 07.02.03</t>
  </si>
  <si>
    <t>FO 07.02.04</t>
  </si>
  <si>
    <t>CB 7.3.9</t>
  </si>
  <si>
    <t>FO 07.02.05</t>
  </si>
  <si>
    <t>FO 07.03.01</t>
  </si>
  <si>
    <t>FO 07.04.01</t>
  </si>
  <si>
    <t>FO 07.04.02</t>
  </si>
  <si>
    <t>FO 07.04.03</t>
  </si>
  <si>
    <t>FO 07.04.04</t>
  </si>
  <si>
    <t>FO 07.04.05</t>
  </si>
  <si>
    <t>FO 07.04.06</t>
  </si>
  <si>
    <t>FO 07.04.07</t>
  </si>
  <si>
    <t>FO 07.05.01</t>
  </si>
  <si>
    <t>FO 07.05.02</t>
  </si>
  <si>
    <t>FO 07.05.03</t>
  </si>
  <si>
    <t>FO 07.05.04</t>
  </si>
  <si>
    <t>FO 07.06.01</t>
  </si>
  <si>
    <t>FO 07.06.02</t>
  </si>
  <si>
    <t>FO 07.06.03</t>
  </si>
  <si>
    <t>FO 07.06.04</t>
  </si>
  <si>
    <t>FO 07.06.05</t>
  </si>
  <si>
    <t>FO 07.06.06</t>
  </si>
  <si>
    <t>FO 07.07.01</t>
  </si>
  <si>
    <t>FO 07.08.01</t>
  </si>
  <si>
    <t>FO 07.09.01</t>
  </si>
  <si>
    <t>FO 07.09.02</t>
  </si>
  <si>
    <t>FO 08.01.01</t>
  </si>
  <si>
    <t>FO 5.1.1</t>
  </si>
  <si>
    <t>FO 08.01.02</t>
  </si>
  <si>
    <t>FO 5.1.2</t>
  </si>
  <si>
    <t>FO 08.01.03</t>
  </si>
  <si>
    <t>FO 5.1.3</t>
  </si>
  <si>
    <t>FO 08.02.01</t>
  </si>
  <si>
    <t>FO 5.2.1</t>
  </si>
  <si>
    <t>FO 08.02.02</t>
  </si>
  <si>
    <t>FO 5.2.2</t>
  </si>
  <si>
    <t>FO 08.02.03</t>
  </si>
  <si>
    <t>FO 5.2.3</t>
  </si>
  <si>
    <t>FO 08.02.04</t>
  </si>
  <si>
    <t>FO 5.2.4</t>
  </si>
  <si>
    <t>FO 08.02.05</t>
  </si>
  <si>
    <t>FO 08.02.06</t>
  </si>
  <si>
    <t>FO 5.2.8</t>
  </si>
  <si>
    <t>FO 5.2.9</t>
  </si>
  <si>
    <t>FO 5.2.10</t>
  </si>
  <si>
    <t>FO 08.02.07</t>
  </si>
  <si>
    <t>FO 4.1.2</t>
  </si>
  <si>
    <t>FO 08.02.08</t>
  </si>
  <si>
    <t>FO 4.1.3</t>
  </si>
  <si>
    <t>FO 09.01</t>
  </si>
  <si>
    <t>FO 09.02</t>
  </si>
  <si>
    <t>FO 09.03</t>
  </si>
  <si>
    <t>FO 09.04</t>
  </si>
  <si>
    <t>FO 09.05</t>
  </si>
  <si>
    <t>FO 09.06</t>
  </si>
  <si>
    <t>FO 10.01</t>
  </si>
  <si>
    <t>FO 10.02</t>
  </si>
  <si>
    <t>FO 10.03</t>
  </si>
  <si>
    <t>FO 10.04</t>
  </si>
  <si>
    <t>FO 10.05</t>
  </si>
  <si>
    <t>FO 10.06</t>
  </si>
  <si>
    <t>FO 10.07</t>
  </si>
  <si>
    <t>FO 10.08</t>
  </si>
  <si>
    <t>FO 11.01</t>
  </si>
  <si>
    <t>FO 11.02</t>
  </si>
  <si>
    <t>FO 11.03</t>
  </si>
  <si>
    <t>FO 11.04</t>
  </si>
  <si>
    <t>FO 12.01.01</t>
  </si>
  <si>
    <t>FO 12.01.02</t>
  </si>
  <si>
    <t>FO 12.01.03</t>
  </si>
  <si>
    <t>FO 12.01.04</t>
  </si>
  <si>
    <t>FO 12.01.05</t>
  </si>
  <si>
    <t>FO 12.01.06</t>
  </si>
  <si>
    <t>FO 12.02.01</t>
  </si>
  <si>
    <t>FO 12.02.02</t>
  </si>
  <si>
    <t>FO 12.02.03</t>
  </si>
  <si>
    <t>FO 12.03.01</t>
  </si>
  <si>
    <t>FO 12.03.02</t>
  </si>
  <si>
    <t>FO 12.03.03</t>
  </si>
  <si>
    <t>FO 13.01</t>
  </si>
  <si>
    <t>FO 13.02</t>
  </si>
  <si>
    <t>FO 13.03</t>
  </si>
  <si>
    <t>FO 13.04</t>
  </si>
  <si>
    <t>FO 13.05</t>
  </si>
  <si>
    <t>FO 13.06</t>
  </si>
  <si>
    <t>FO 4.1.1</t>
  </si>
  <si>
    <t>FO 1.1.2</t>
  </si>
  <si>
    <t>FO 1.1.3</t>
  </si>
  <si>
    <t>Site History</t>
  </si>
  <si>
    <t>Site Management</t>
  </si>
  <si>
    <t>RECORD KEEPING AND INTERNAL SELF-ASSESSMENT/INTERNAL INSPECTION</t>
  </si>
  <si>
    <t>HYGIENE</t>
  </si>
  <si>
    <t>WORKERS’ HEALTH, SAFETY, AND WELFARE - Health and Safety</t>
  </si>
  <si>
    <t xml:space="preserve">WORKERS’ HEALTH, SAFETY, AND WELFARE - Health and Safety - Training </t>
  </si>
  <si>
    <t>WORKERS’ HEALTH, SAFETY, AND WELFARE - Health and Safety - Hazards and First Aid</t>
  </si>
  <si>
    <t>Identification of Waste and Pollutants</t>
  </si>
  <si>
    <t>Waste and Pollution Action Plan</t>
  </si>
  <si>
    <t>CONSERVATION - Impact of Farming on the Environment and Biodiversity</t>
  </si>
  <si>
    <t>CONSERVATION - Ecological Upgrading of Unproductive Sites</t>
  </si>
  <si>
    <t>CONSERVATION - Energy Efficiency</t>
  </si>
  <si>
    <t>CONSERVATION - Water Collection/Recycling</t>
  </si>
  <si>
    <t>COMPLAINTS</t>
  </si>
  <si>
    <t>RECALL/WITHDRAWAL PROCEDURE</t>
  </si>
  <si>
    <t>GLOBALG.A.P. STATUS</t>
  </si>
  <si>
    <t>LOGO USE</t>
  </si>
  <si>
    <t xml:space="preserve">TRACEABILITY AND SEGREGATION </t>
  </si>
  <si>
    <t>MASS BALANCE</t>
  </si>
  <si>
    <t>NON-CONFORMING PRODUCTS</t>
  </si>
  <si>
    <t>TRACEABILITY</t>
  </si>
  <si>
    <t>PROPAGATION MATERIAL - Quality and Health</t>
  </si>
  <si>
    <t>PROPAGATION MATERIAL - Chemical Treatments and Dressings</t>
  </si>
  <si>
    <t>PROPAGATION MATERIAL - Genetically Modified Organisms (N/A if no Genetically Modified Varieties are Used)</t>
  </si>
  <si>
    <t>SOIL MANAGEMENT AND CONSERVATION</t>
  </si>
  <si>
    <t>FERTILIZER APPLICATION - Advice on Quantity and Type of Fertilizer</t>
  </si>
  <si>
    <t xml:space="preserve">FERTILIZER APPLICATION - Records of Application </t>
  </si>
  <si>
    <t>FERTILIZER APPLICATION - Fertilizer Storage</t>
  </si>
  <si>
    <t>FERTILIZER APPLICATION - Organic Fertilizer</t>
  </si>
  <si>
    <t>FERTILIZER APPLICATION - Nutrient Content of Inorganic Fertilizers</t>
  </si>
  <si>
    <t>WATER MANAGEMENT - Predicting Irrigation Requirements</t>
  </si>
  <si>
    <t>WATER MANAGEMENT - Efficient Water Use on Farm</t>
  </si>
  <si>
    <t>WATER MANAGEMENT - Water Quality</t>
  </si>
  <si>
    <t>WATER MANAGEMENT - Supply of Irrigation/Fertigation Water</t>
  </si>
  <si>
    <t>WATER MANAGEMENT - Water Storage Facilities</t>
  </si>
  <si>
    <t>INTEGRATED PEST MANAGEMENT</t>
  </si>
  <si>
    <t>PLANT PROTECTION PRODUCTS - Choice of Plant Protection Products</t>
  </si>
  <si>
    <t>PLANT PROTECTION PRODUCTS - Advice on Quantity and Type of Plant Protection Products</t>
  </si>
  <si>
    <t>PLANT PROTECTION PRODUCTS - Records of Applications</t>
  </si>
  <si>
    <t>PLANT PROTECTION PRODUCTS - Disposal of Surplus Application Mix</t>
  </si>
  <si>
    <t xml:space="preserve">PLANT PROTECTION PRODUCTS - Plant Protection Product Storage </t>
  </si>
  <si>
    <t>PLANT PROTECTION PRODUCTS - PPP Handling (N/A if no PPP handling)</t>
  </si>
  <si>
    <t>PLANT PROTECTION PRODUCTS - Empty PPP Containers</t>
  </si>
  <si>
    <t>PLANT PROTECTION PRODUCTS - Obsolete PPPs</t>
  </si>
  <si>
    <t xml:space="preserve">PLANT PROTECTION PRODUCTS - Application of Substances other than Fertilizer and PPPs </t>
  </si>
  <si>
    <t>EQUIPMENT</t>
  </si>
  <si>
    <t>FO 1.1.1</t>
  </si>
  <si>
    <t>PROPAGATION MATERIAL - Choice of Variety or Rootstock</t>
  </si>
  <si>
    <t>PROPAGATION MATERIAL - Pest and Disease Resistance</t>
  </si>
  <si>
    <t>PROPAGATION MATERIAL - Conversion period</t>
  </si>
  <si>
    <t>SOIL AND SUBSTRATE MANAGEMENT - Soil Fumigation (N/A if no Soil Fumigation)</t>
  </si>
  <si>
    <t>SOIL AND SUBSTRATE MANAGEMENT - Substrates (N/A if no Substrates are Used)</t>
  </si>
  <si>
    <t>FO 2.2.3</t>
  </si>
  <si>
    <t>FERTILIZER USE - Nutrient Requirement</t>
  </si>
  <si>
    <t>FERTILIZER USE - Fertilizer Storage</t>
  </si>
  <si>
    <t>HARVESTING - Hygiene</t>
  </si>
  <si>
    <t>POST-HARVEST TREATMENTS - Quality of Post-Harvest Water 
(N/A IF NO POST-HARVEST TREATMENT IS APPLIED)</t>
  </si>
  <si>
    <t>POST-HARVEST TREATMENTS - Post-Harvest Treatments
(N/A IF NO POST-HARVEST TREATMENT IS APPLIED)</t>
  </si>
  <si>
    <t>MANAGEMENT - Site history</t>
  </si>
  <si>
    <t>MANAGEMENT - Outsourced activities</t>
  </si>
  <si>
    <t>MANAGEMENT - Internal documentation</t>
  </si>
  <si>
    <t>MANAGEMENT - Training and assigning responsibilities</t>
  </si>
  <si>
    <t>MANAGEMENT - Customer requirements</t>
  </si>
  <si>
    <t>MANAGEMENT - Complaints</t>
  </si>
  <si>
    <t>MANAGEMENT - Non-conforming products</t>
  </si>
  <si>
    <t>MANAGEMENT - Recall and withdrawal</t>
  </si>
  <si>
    <t xml:space="preserve">D, C, X
</t>
  </si>
  <si>
    <t>TRACEABILITY -  Parallel ownership</t>
  </si>
  <si>
    <t xml:space="preserve">D, X, V </t>
  </si>
  <si>
    <t>TRACEABILITY -  Mass balance</t>
  </si>
  <si>
    <t>TRACEABILITY -  GLOBALG.A.P. status</t>
  </si>
  <si>
    <t>TRACEABILITY -  Logo use</t>
  </si>
  <si>
    <t>PLANT PROPAGATION MATERIAL</t>
  </si>
  <si>
    <t>PLANT PROPAGATION MATERIAL - Chemical treatments and dressings</t>
  </si>
  <si>
    <t>PLANT PROPAGATION MATERIAL - Genetically modified organisms</t>
  </si>
  <si>
    <t xml:space="preserve">PLANT PROPAGATION MATERIAL - Transition period </t>
  </si>
  <si>
    <t>SOIL, PLANT NUTRITION, AND FERTILIZERS - Soil conservation</t>
  </si>
  <si>
    <t>SOIL, PLANT NUTRITION, AND FERTILIZERS - Soil fumigation</t>
  </si>
  <si>
    <t>SOIL, PLANT NUTRITION, AND FERTILIZERS - Substrates</t>
  </si>
  <si>
    <t>SOIL, PLANT NUTRITION, AND FERTILIZERS - Nutritional needs</t>
  </si>
  <si>
    <t>SOIL, PLANT NUTRITION, AND FERTILIZERS - Nutrient content</t>
  </si>
  <si>
    <t>SOIL, PLANT NUTRITION, AND FERTILIZERS - Application records</t>
  </si>
  <si>
    <t>SOIL, PLANT NUTRITION, AND FERTILIZERS - Fertilizer and biostimulant storage</t>
  </si>
  <si>
    <t>WATER MANAGEMENT - Water sources</t>
  </si>
  <si>
    <t>WATER MANAGEMENT - Predicting irrigation requirements</t>
  </si>
  <si>
    <t>WATER MANAGEMENT - Record keeping</t>
  </si>
  <si>
    <t>WATER MANAGEMENT - Water quality</t>
  </si>
  <si>
    <t>D, V ,I</t>
  </si>
  <si>
    <t>PLANT PROTECTION PRODUCTS - Choice of plant protection products</t>
  </si>
  <si>
    <t xml:space="preserve">PLANT PROTECTION PRODUCTS - Application records </t>
  </si>
  <si>
    <t>PLANT PROTECTION PRODUCTS - Disposal of surplus application mix</t>
  </si>
  <si>
    <t>PLANT PROTECTION PRODUCTS - Plant protection product and postharvest treatment product storage</t>
  </si>
  <si>
    <t>PLANT PROTECTION PRODUCTS - Plant protection product handling</t>
  </si>
  <si>
    <t>PLANT PROTECTION PRODUCTS - Empty plant protection product containers</t>
  </si>
  <si>
    <t xml:space="preserve">PLANT PROTECTION PRODUCTS - Obsolete plant protection products </t>
  </si>
  <si>
    <t xml:space="preserve">PLANT PROTECTION PRODUCTS - Application of other substances </t>
  </si>
  <si>
    <t>PLANT PROTECTION PRODUCTS - Equipment</t>
  </si>
  <si>
    <t>POSTHARVEST - Quality of postharvest water</t>
  </si>
  <si>
    <t>POSTHARVEST - Postharvest treatments</t>
  </si>
  <si>
    <t>WASTE MANAGEMENT</t>
  </si>
  <si>
    <t xml:space="preserve">BIODIVERSITY 
</t>
  </si>
  <si>
    <t xml:space="preserve">ENERGY EFFICIENCY </t>
  </si>
  <si>
    <t>WORKERS’ HEALTH AND SAFETY</t>
  </si>
  <si>
    <t>WORKERS’ HEALTH AND SAFETY - Hazards and first aid</t>
  </si>
  <si>
    <t>WORKERS’ HEALTH AND SAFETY - Personal protective equipment</t>
  </si>
  <si>
    <t>WORKERS’ WELFARE</t>
  </si>
  <si>
    <t>Method</t>
  </si>
  <si>
    <t>Justification</t>
  </si>
  <si>
    <t xml:space="preserve">Cross-check consistency of reference system with application records (fertilizer, PPPs, etc.).
Justification guideline (visible to producers):  Map or physical signs?
Justification guideline (visible to CB's): </t>
  </si>
  <si>
    <t xml:space="preserve">Cross-check consistency of reference system with production records.
Justification guideline (visible to producers):  Describe the recording system.
Justification guideline (visible to CB's): </t>
  </si>
  <si>
    <t xml:space="preserve">Verify this P&amp;C after the site audit and record check.
Check whether records are kept up-to-date and how long they are retained. 
The availability of two years’ record keeping is not applicable in the first two years after initial certification.
Justification guideline (visible to producers):  
Justification guideline (visible to CB's): </t>
  </si>
  <si>
    <t>Three situations are possible: 
1) The subcontractor has a GLOBALG.A.P. certificate for a standard, add-on, or an equivalent benchmarked scheme. A list of equivalent benchmarked schemes is available on the GLOBALG.A.P. website. Check each certificate for validity and scope. 
2) The subcontractor does not have a GLOBALG.A.P. certificate for a standard, add-on, or equivalent benchmarked scheme, but a GLOBALG.A.P. approved CB has already checked the P&amp;Cs that apply to the activity performed by the subcontractor. Check the CB audit report regarding compliance with these applicable P&amp;Cs. 
3) The subcontractor does not have a GLOBALG.A.P. certificate for a standard, add-on, or equivalent benchmarked scheme, nor have they already been audited by a GLOBALG.A.P. approved CB. Check whether the producer has conducted an assessment against the applicable P&amp;Cs, and check its results. 
During the audit, evidence of the subcontractor’s compliance is available on the farm. 
Justification guideline (visible to producers):  Subcontractor(s) and activities checked:
Identify which of the three situations applies.
Justification guideline (visible to CB's): Name of the subcontractor:</t>
  </si>
  <si>
    <t>If the producer uses their own internal checklist, compare it with the official IFA checklist.  One page with the numbers of P&amp;Cs only is not acceptable. At least the P&amp;Cs, answers, and requested comments are required.
Check whether comments/justifications have been recorded:
- For all non-applicable and non-compliant P&amp;Cs in the case of self-assessments
- According to this guideline in the case of internal audits 
The internal audits shall cover all subcontractor(s) used. In the case of subcontractors, the applicable P&amp;Cs shall be identified and comments shall include information regarding evaluated seasons and tasks (see also FO 01.02.01).
Justification guideline (visible to producers):  Date of self-assessment or internal farm audit:
Justification guideline (visible to CB's): Name of person performing the self-assessment (in the case of Option 1) or internal farm audit (in the case of Option 2 producer group members):</t>
  </si>
  <si>
    <t xml:space="preserve">Check how the non-compliances detected during the self-assessment/internal producer group audit were closed.
Justification guideline (visible to producers):  Number of non-compliances detected (Major Must/Minor Must/Recommendation):
Number of non-compliances still open:
Justification guideline (visible to CB's): </t>
  </si>
  <si>
    <t xml:space="preserve">Review documents.
Justification guideline (visible to producers):  Record specific example:
Justification guideline (visible to CB's): </t>
  </si>
  <si>
    <t xml:space="preserve">Cross-check with FO 01.03.03.
Justification guideline (visible to producers):  
Justification guideline (visible to CB's): </t>
  </si>
  <si>
    <t>Check this point while checking the training records required in other P&amp;Cs (FO 07.04.01 on PPP storage; FO 05.01.02 on workers responsible for tasks in water management plan; FO 12.01.03 on all staff in relation to health and safety risk assessment). Evidence of attendance can be a signature, a finger print, or a photo of the training where attendees can be clearly identified. 
Justification guideline (visible to producers):  Topic of training (e.g., health and safety) 
Number of workers:
Training date:
Justification guideline (visible to CB's): Name of the trainer(s):</t>
  </si>
  <si>
    <t xml:space="preserve">Review documents. Check the evidence for the qualifications.
Where the responsible person is external, check evidence of training and technical competence.
Justification guideline (visible to producers):  
Justification guideline (visible to CB's): Names of technical adviser(s), designated worker(s), or technically responsible person(s) (if not the producer themself) for: 
Fertilizer applications:  
PPP applications:  </t>
  </si>
  <si>
    <t xml:space="preserve">Review documents and conduct interview(s).
Verify the existence of and compliance with quality specifications supplied by customers. If there are no customer quality specifications, the production unit shall have its own specifications.
The above applies to any customer quality specifications regarding PPPs. Cross-check with records of PPP use on the products bought by the client. 
Justification guideline (visible to producers):  
Justification guideline (visible to CB's): </t>
  </si>
  <si>
    <t xml:space="preserve">Review documents.
In Option 2 producer groups and Option 1 multisite producers with QMS the complaint procedure may be checked at QMS level. If applicable, check the producer’s role/task in the complaint procedure at producer group member/production site level.
Have there been complaints?
Justification guideline (visible to producers):   Document identification (name/code, date/edition, etc.):
Justification guideline (visible to CB's): </t>
  </si>
  <si>
    <t xml:space="preserve">During the site visit, check the procedure and its implementation. Conduct interview(s).
Justification guideline (visible to producers):  Document identification (name/code, date/edition, etc.):
Give a short description of the procedure:
Justification guideline (visible to CB's): </t>
  </si>
  <si>
    <t xml:space="preserve">During the site visit, check the procedure and its implementation. 
Note that for flowers and ornamentals, there are no food safety-related risks.  There, the focus should be more on quality or phytosanitary issues. 
Justification guideline (visible to producers):  Document identification (name/code, date/edition, etc.):
Justification guideline (visible to CB's): </t>
  </si>
  <si>
    <t xml:space="preserve">Note that for flowers and ornamentals, this is applicable at a much lighter level, given that risks do not relate to food safety but to quality.   
Check the procedure contents only.
Justification guideline (visible to producers):  Document identification (name/code, date/edition, etc.):
Justification guideline (visible to CB's): </t>
  </si>
  <si>
    <t xml:space="preserve">Review documents. Identify whether products are being handled for other producers. Challenge and test whether the system is working. 
Cross-check traceability information with harvest records.
Justification guideline (visible to producers):  Name of product, batch and date checked, or short description of the traceability system:
Justification guideline (visible to CB's): </t>
  </si>
  <si>
    <t xml:space="preserve">Verify the segregation and product identification on the site during operations and following the product flow. 
Justification guideline (visible to producers):  Give a short description of the segregation system.
Justification guideline (visible to CB's): </t>
  </si>
  <si>
    <t xml:space="preserve">Perform a visual identification of the final product and a records check. On the site, select a sample of final product labeled with a GGN and trace it back to its origin to confirm the certification status. 
Justification guideline (visible to producers):  Name of product, batch/date checked:
If Option 2 (producer group member/certificate holder/both), GGN used for identification:
Justification guideline (visible to CB's): </t>
  </si>
  <si>
    <t xml:space="preserve">Interview person responsible for final check.
Check whether the procedure as defined by the producer is in place. 
Justification guideline (visible to producers):  Documented procedure identification (name/code and date/edition, etc.):
Justification guideline (visible to CB's): </t>
  </si>
  <si>
    <t xml:space="preserve">Perform a visual check whether all incoming and stored products are identified as detailed in the procedure. 
Select a sample of incoming product (sample to be selected by CB auditor) and check whether the origin is a certified production process. 
For purchased product, check the actual delivery records/supplier sales documents, which shall indicate the GLOBALG.A.P. certification status and the current online certificate.
Justification guideline (visible to producers):  Documented procedure identification (name/code and date/edition, etc.):
Name of product, batch/date checked:
Justification guideline (visible to CB's): </t>
  </si>
  <si>
    <t xml:space="preserve">Cross-check records. 
Individual producers/Producer group members shall keep sales records (delivery notes, documented evidence) for all outgoing products (including those sold for local markets, to industry, as by-products, etc.). All these sales shall be registered in the individual mass balance calculations.
Select a sample of sales records for each product and check whether its origin is a certified production process.
Sample the square root of the number of registered products.
Justification guideline (visible to producers):  Name of product, batch/date checked:
Justification guideline (visible to CB's): </t>
  </si>
  <si>
    <t xml:space="preserve">Cross-check records. 
Check whether the mass balance calculation frequency defined by the producer for each registered crop is appropriate to the scale of the operation.
Check whether mass balance done by the producer covers all products originating from certified as well as noncertified production processes (if applicable). The mass balance shall contain ‘’owned’’ products only and is still required for producers without product handling. 
Select a period and check the mass balance for each product. 
Verify that the producer’s mass balance calculation (certification status and quantities) is consistent with the producer’s records (sales documents, documentation of incoming quantities, etc.). The mass balance calculations at producer level shall reconcile the amount of product sold (sales documents/delivery notes) with incoming product (harvest records and product from certified production processes bought, if applicable) and stored product. Challenge the production/harvest records with the production area/volume/number to check whether the yield is realistic. Check the conversion factor to see whether it is realistic (compare with the normal conversion factors for that product in the region for the current year). Are there quality control records?  
In the first year (initial certification), conduct only a system/document check and not an actual record check (producer can show records of quantities harvested by the time of the audit).   If harvest is excluded, mass balance calculations are not applicable for this product.  If harvested crops are sold directly from the field (off-field delivery), the input/output shall be justified and the P&amp;C can be considered N/A.
In the case of producer group members, check whether the harvested/delivered quantities (based on harvest records, delivery notes, etc.) are equal to the received/processed quantities of the producer group (invoices, product handling records, etc.). 
Check whether the product quantity delivered to the producer group is in line with the quantities registered for certification and with the yield of the production site.
Justification guideline (visible to producers):  Frequency of the mass balance calculation:                                                                                                    Record for at least one product per producer group (crop grouping), prioritizing main products and/or products under parallel ownership.                                                    Name of product:
Check the mass-balance of a given period:
Quantity of input, output, loss, and storage of products originating from certified and noncertified production processes (if applicable) for the chosen period:
Justification guideline (visible to CB's): </t>
  </si>
  <si>
    <t xml:space="preserve">Check records.
Check the conversion factor to see whether it is realistic (compare with the normal conversion factors for that product in the region for the current year). Are there quality control records?   
If there is no product handling (or sales take place directly from the field), the mass balance is still applicable.
If harvested crops are sold from the field (off-field delivery), the input equals the output and therefore this point is not applicable.  In this case, answer “Yes” and justify it with “off-field delivery.”
Justification guideline (visible to producers):  Describe the conversion ratio over a particular period.  The information can come from records or from estimations done by the producer based on their production processes.
Justification guideline (visible to CB's): </t>
  </si>
  <si>
    <t xml:space="preserve">Check sales records (invoices, delivery notes, etc.).
Cross-check with traceability records to confirm the certification status of the sold product.
In the case of an initial (first) audit, sales records will not include a reference to the GLOBALG.A.P. certification status. Instead, check whether procedures are in place to implement this process after certification is achieved.
Justification guideline (visible to producers):  Indicate the GLOBALG.A.P. certification status and GGN used, how it is used, the type of transaction record checked, the reference number, and the date.
In the case of an initial audit, write: “N/A. Initial audit.” 
Justification guideline (visible to CB's): </t>
  </si>
  <si>
    <t xml:space="preserve">Perform a visual assessment. Check where the GLOBALG.A.P. trademarks/logos are used. In the case of a CB transfer, the producer shall comply with the P&amp;Cs, since the audit is considered subsequent. 
Justification guideline (visible to producers):  
Justification guideline (visible to CB's): </t>
  </si>
  <si>
    <t xml:space="preserve">Check records. Consider retained seed packaging and/or plant passports. GLOBALG.A.P. IFA certificate for plant propagation material is accepted.
Justification guideline (visible to producers):  
Justification guideline (visible to CB's): </t>
  </si>
  <si>
    <t xml:space="preserve">Review licenses and permits/contracts, if applicable.
Justification guideline (visible to producers):  Describe the plant propagation material documentation.
Justification guideline (visible to CB's): </t>
  </si>
  <si>
    <t xml:space="preserve">Check records. Assess evidence that visual signs of pests and diseases are monitored at fixed intervals.
Justification guideline (visible to producers):  
Justification guideline (visible to CB's): </t>
  </si>
  <si>
    <t xml:space="preserve">Check records.
Justification guideline (visible to producers):  
Justification guideline (visible to CB's): </t>
  </si>
  <si>
    <t xml:space="preserve">Check records. 
Justification guideline (visible to producers):  Record at least one example per crop and include the justifications:
- Location
- Date
- Product trade name and active ingredient
- Name of applicator
- Justification for application
- Quantity
- Machinery used
Justification guideline (visible to CB's): </t>
  </si>
  <si>
    <t xml:space="preserve">Review documents and check records.             Comment only if GMOs are used. 
Justification guideline (visible to producers):  Reference the legal requirements, where such exist.
Justification guideline (visible to CB's): </t>
  </si>
  <si>
    <t xml:space="preserve">Check records, cross-check with planting dates and production records.
Justification guideline (visible to producers):  
Justification guideline (visible to CB's): </t>
  </si>
  <si>
    <t xml:space="preserve">Review documents.
Justification guideline (visible to producers):  Comment only if GMOs are used. Reference to communication evidence:
Justification guideline (visible to CB's): </t>
  </si>
  <si>
    <t xml:space="preserve">Review documents and perform a visual assessment.
Justification guideline (visible to producers):  Document identification (name/code, date/edition, etc.):
Justification guideline (visible to CB's): </t>
  </si>
  <si>
    <t xml:space="preserve">Perform a visual assessment. 
Justification guideline (visible to producers):  Describe the segregation system.
N/A if the producer does not handle GM crops
Justification guideline (visible to CB's): </t>
  </si>
  <si>
    <t xml:space="preserve">Check records. Conduct interview(s) and find out whether the producer sources plant material that leaves the company in a short period of time. This is not limited to flowering bulbs.
The main purpose of this P&amp;C is integrity: Crops sold as originating from GLOBALG.A.P. certified production processes have been part of those processes for a minimum period of time as per the standard . 
Justification guideline (visible to producers):  Note the duration (number of days) of the growing cycle of the crops under the ownership of the producer as well as the total duration of the growing cycle. 
Justification guideline (visible to CB's): </t>
  </si>
  <si>
    <t xml:space="preserve">Perform a visual assessment and conduct interview(s).
Justification guideline (visible to producers):  
Justification guideline (visible to CB's): </t>
  </si>
  <si>
    <t xml:space="preserve">Check records. 
Justification guideline (visible to producers):  
Justification guideline (visible to CB's): </t>
  </si>
  <si>
    <t xml:space="preserve">Check records and conduct interview(s). Methyl bromide shall not be used even if local legislation allows it.
Note that methyl bromide is prohibited not only for product/soil fumigation, but also for any other use, e.g., warehouse fumigation. 
Justification guideline (visible to producers):  If soil fumigation is/was used, describe it: date, active ingredient, name or initials of person that gave the authorization.
Justification guideline (visible to CB's): </t>
  </si>
  <si>
    <t xml:space="preserve">Check records, cross-check with planting dates.
Justification guideline (visible to producers):  
Justification guideline (visible to CB's): </t>
  </si>
  <si>
    <t xml:space="preserve">Check records and conduct interview(s).
Justification guideline (visible to producers):  
Justification guideline (visible to CB's): </t>
  </si>
  <si>
    <t xml:space="preserve">Check records, cross-check with planting dates.
Justification guideline (visible to producers):  If chemicals are used to sterilize substrates, record an example. 
- Dates of sterilization (day/month/year)
- Name and active ingredient used 
- Machinery used (e.g., 1,000l tank etc.)
- Method used (e.g., drenching, fogging)
- Operator’s name (person who actually applied the chemicals and performed the sterilization)
- Preplanting interval
Justification guideline (visible to CB's): </t>
  </si>
  <si>
    <t xml:space="preserve">Review documents. A document/declaration given by the supplying company may be enough to demonstrate that the substrate does not come from designated conservation areas.
Justification guideline (visible to producers):  
Justification guideline (visible to CB's): </t>
  </si>
  <si>
    <t xml:space="preserve">Cross-check records of purchases, perform a visual assessment, check the documented plan, conduct interview(s). 
Justification guideline (visible to producers):  Establish the percentage currently used at the farm. 
Justification guideline (visible to CB's): </t>
  </si>
  <si>
    <t xml:space="preserve">Compare the fertilization application program with the nutritional needs of the crop. 
Conduct interview(s). Check records. Perform a visual assessment. 
Note that for flowers and ornamentals, the aim is to ensure that all nutrient contributions are considered, with the purpose of reducing use, optimizing resources, and avoiding leakage and nutrient pollution. 
This P&amp;C specifically highlights additional inputs such as: 
- Analysis of water sources, including consideration of nutrient contribution (NPK)
- Analysis of amendments
Justification guideline (visible to producers):  
Justification guideline (visible to CB's): </t>
  </si>
  <si>
    <t xml:space="preserve">Review documents and cross-check implementation with FO 04.05.03 and FO 04.06.01.
Ask whether standard values for nutrients (nitrogen, phosphorus, potassium) are used for laboratory analysis.  
Justification guideline (visible to producers):  
Justification guideline (visible to CB's): </t>
  </si>
  <si>
    <t xml:space="preserve">Review documents. 
Justification guideline (visible to producers):  
Justification guideline (visible to CB's): </t>
  </si>
  <si>
    <t xml:space="preserve">Review documents.
Justification guideline (visible to producers):  Document identification (name/code, date/edition, etc.):
Justification guideline (visible to CB's): </t>
  </si>
  <si>
    <t xml:space="preserve">Perform a visual assessment and conduct interview(s).
Justification guideline (visible to producers):  Comment only if human sewage sludge is used.
Justification guideline (visible to CB's): </t>
  </si>
  <si>
    <t xml:space="preserve">Check records.
Justification guideline (visible to producers):  Describe one example of fertilizer application including all information requested.
Justification guideline (visible to CB's): </t>
  </si>
  <si>
    <t xml:space="preserve">Check records. Cross-check with FO 04.06.01.
Note that potassium is not listed in this P&amp;C.  Focus is placed on nitrogen and phosphorus for their potential to cause eutrophication (nutrient pollution). 
This P&amp;C is a Recommendation only.  The purpose is to allow producers to keep historical records, observe trends, and correlate amounts of fertilizer used with amounts of harvested product and the quality of products.
Justification guideline (visible to producers):  
Justification guideline (visible to CB's): </t>
  </si>
  <si>
    <t xml:space="preserve">Perform a visual assessment.
Justification guideline (visible to producers):  
Justification guideline (visible to CB's): </t>
  </si>
  <si>
    <t xml:space="preserve">Perform a visual assessment. 
Fertilizers, if stored near water bodies or in high water table conditions, should be stored in such way that no washings or leakage from these may reach water.   
Justification guideline (visible to producers):  
Justification guideline (visible to CB's): </t>
  </si>
  <si>
    <t xml:space="preserve">Check records.                                                                                                                                                    Among others, cross-check with application records and fertilizers seen in the storage.                                                                                                  
Compare with results of checks of the actual content of the storage.                                               
Justification guideline (visible to producers):  Date of last check of the actual content of the fertilizer storage:
Justification guideline (visible to CB's): </t>
  </si>
  <si>
    <t xml:space="preserve">Review the risk assessment for water management.
Pay special attention to inclusion of all water sources and risks.
Awareness of water sources considered critical in public knowledge refers to the producer’s being aware of and capable of explaining to the auditor which of the sources they use may have been under public scrutiny.  
Justification guideline (visible to producers):  Document identification (name/code, date/edition, etc.):
Justification guideline (visible to CB's): </t>
  </si>
  <si>
    <t xml:space="preserve">Review action plan. Cross-check with FO 05.01.01.
Verify implementation. 
Justification guideline (visible to producers):  Document identification (name/code, date/edition, etc.):
Justification guideline (visible to CB's): </t>
  </si>
  <si>
    <t xml:space="preserve">Perform a visual assessment and conduct interview(s). 
What kind of tools are used for the calculation?
How often are they checked?
Justification guideline (visible to producers):  
Justification guideline (visible to CB's): </t>
  </si>
  <si>
    <t xml:space="preserve">Review permits/licenses. 
Confirm that all water sources are included in the risk assessment.
Check local legislation to understand which water sources require a permit. 
In the absence of permits, the producer shall have documentation showing a) application and b) efforts to obtain the permit.
Confirm that all sources used are listed in the water management plan and that the need of permits has been checked for all water sources.  
Justification guideline (visible to producers):  Document identification (name/code, date/edition, etc.):
Note the validity dates of the permits.
Note the amount of water allowed in the permit. 
Justification guideline (visible to CB's): </t>
  </si>
  <si>
    <t xml:space="preserve">Review permits/licenses.
Cross-check permits/licenses with water use/discharge records.
Justification guideline (visible to producers):  Record specific restrictions checked and complied with.
Justification guideline (visible to CB's): </t>
  </si>
  <si>
    <t xml:space="preserve">Review documents and perform a visual assessment.
A justification for not collecting water can be based on a documented calculation of the potential amount of water to be captured. Cross-check with rainfall and estimated square meters of covered crop, plus estimated size of water storage facility to store the collected volumes of water. 
The producer has documented the costs of investments in required infrastructure, e.g., canalization, water storage facility. 
Include in the cost-benefit analysis the cost of abstracting water. 
Justification guideline (visible to producers):  Describe the infrastructure for collection, management, storage, and use of rainwater.
In cases where it is not technically or economically feasible to take advantage of rainwater, a justification shall be documented.
Justification guideline (visible to CB's): </t>
  </si>
  <si>
    <t xml:space="preserve">Perform a visual assessment.
Cross-check with FO 05.02.04.  
Justification guideline (visible to producers):  
Justification guideline (visible to CB's): </t>
  </si>
  <si>
    <t xml:space="preserve">Check records of volumes of water abstracted from each water source. 
Cross-check with permits for water sources (FO 05.02.02 and FO 05.02.03). 
Volumes can be estimated or measured. If estimated, check the methodology and challenge its accuracy.  Estimation is okay, but challenging it can help the producer to be more accurate/precise.  If measured, check that measuring devices are working and records are reliable. 
Cross-check with volumes of water used in irrigation (FO 05.03.02). Are abstracted volumes higher than those used in irrigation? This could be the case if, e.g., pumps are not turned off once required amounts are abstracted.  Are abstracted volumes lower than those used in irrigation? This could be an indication that water is being recycled or rainwater collected. 
Justification guideline (visible to producers):  Note the amounts, indicating whether these are estimated or measured:  If estimated, outline the methodology used:
Justification guideline (visible to CB's): </t>
  </si>
  <si>
    <t xml:space="preserve">Check records.
Check whether volumes are estimated or measured. Check the estimation methodology to determine how reliable it is. Check the measuring devices and whether they are functional. 
Check the water circuit to understand how irrigation volumes are being estimated/measured and whether there is a possibility that some of the water is not being counted. 
Justification guideline (visible to producers):  Check whether the report specifies that all or part of the data is estimated or measured.
Justification guideline (visible to CB's): </t>
  </si>
  <si>
    <t xml:space="preserve">Cross-check with volumes of water used in irrigation (FO 05.03.02) and volumes abstracted from water sources (FO 05.03.01).
Besides irrigation, which other uses of water imply significant volumes (e.g., postharvest, domestic use)? 
Volumes can be estimated or measured. If estimated, check the methodology and challenge its accuracy. Estimation is okay, but challenging it can help the producer to be more accurate/precise.  If measured, check that measuring devices are working and records are reliable. 
How do total estimated/measured volumes compare against irrigation volumes and abstracted ones? 
Justification guideline (visible to producers):  
Justification guideline (visible to CB's): </t>
  </si>
  <si>
    <t xml:space="preserve">Perform a visual assessment and check water analysis reports.
Justification guideline (visible to producers):  If treated sewage water is used, or in cases of doubts about water quality, comments shall contain at least: 
Water source:
Water analysis report (date/laboratory/ref. no.):   
Describe doubts/risks: 
If no doubts, comments shall contain at least: 
Water sources:
Justification guideline (visible to CB's): </t>
  </si>
  <si>
    <t xml:space="preserve">Review the documented risk assessment for completeness and challenge it during the on-site audit. All water sources shall be identified in the risk assessment. The risk assessment shall also consider any change in the condition of the water source (e.g., drought period, flood period).
Examples of risks:
- Substances that may cause damage to the irrigation system: sediments, iron, salts
- Excess nitrogen or phosphorus in water
- Any risks mentioned in guidance provided from PPP preparation instructions (cross-check) 
Justification guideline (visible to producers):  Document identification (name/code, date/edition, etc.):
Describe risk, where identified:
Justification guideline (visible to CB's): </t>
  </si>
  <si>
    <t xml:space="preserve">Review the corrective actions, if applicable. Cross-check with FO 05.04.02.
Justification guideline (visible to producers):  
Justification guideline (visible to CB's): </t>
  </si>
  <si>
    <t xml:space="preserve">Review documents.
Justification guideline (visible to producers):  
Justification guideline (visible to CB's): Name of technical adviser or designated worker (if not the producer themself):                            </t>
  </si>
  <si>
    <t xml:space="preserve">Conduct interview(s) and perform a visual assessment.  Note that no documentation is required. 
Justification guideline (visible to producers):  
Justification guideline (visible to CB's): </t>
  </si>
  <si>
    <t xml:space="preserve">Review documents and conduct interview(s).
The IPM plan can be as simple as a short description of the measures to be used for each pest, disease, or weed. It can also highlight compatibilities between measures. 
Cross-check with knowledge of pests, diseases, and weeds (FO 06.02) as well as with prevention measures, monitoring measures, interventions, and anti-resistance measures (FO 06.05–FO 06.08).
Justification guideline (visible to producers):  
Justification guideline (visible to CB's): </t>
  </si>
  <si>
    <t xml:space="preserve">Conduct interview(s) with the people responsible.
Justification guideline (visible to producers):  
Justification guideline (visible to CB's): </t>
  </si>
  <si>
    <t xml:space="preserve">Perform a visual assessment and/or check records. Check at least two activities per registered crop.
Justification guideline (visible to producers):  Record two activities of prevention.
Justification guideline (visible to CB's): </t>
  </si>
  <si>
    <t xml:space="preserve">Perform a visual assessment and/or check records. Check at least two activities per registered crop.
Justification guideline (visible to producers):  Record two activities of observation and monitoring.
Justification guideline (visible to CB's): </t>
  </si>
  <si>
    <t xml:space="preserve">Perform a visual assessment and/or check records. Check at least two activities per registered crop.
A risk-based choice of chemical PPPs can be tangibly justified/demonstrated with, for example, the following: 
-	Risk to the IPM system: e.g., IPM compatibility lists provided by IPM consultants
-	Risk to the health and safety of workers: information on the acute toxicity of each PPP (as indicated by the colored markings) and the selection of the proper personal protection equipment
-	Risk of generating unwanted resistance in pests: records of intervention activities; if possible, nonchemical approaches
Justification guideline (visible to producers):  
Justification guideline (visible to CB's): </t>
  </si>
  <si>
    <t xml:space="preserve">Check records. Cross-check application records (FO 07.02.01) with PPP label instructions and/or industry recommendations.
Justification guideline (visible to producers):  
Justification guideline (visible to CB's): </t>
  </si>
  <si>
    <t xml:space="preserve">Check effectiveness of IPM activities (prevention, observation, monitoring intervention) in relation to previous growing cycles.  
Justification guideline (visible to producers):  
Justification guideline (visible to CB's): </t>
  </si>
  <si>
    <t xml:space="preserve">For all registered products, cross-check the PPP application records (FO 07.02.01) with invoices (FO 07.01.03), stock inventory (FO 07.04.05), the list of approved PPPs, and cross-check all with the PPPs in storage. 
In the list of PPPs bought, stored, and used, the producer shall highlight those which are listed by the WHO as Class Ia. 
Justification guideline (visible to producers):  Record at least one example of a PPP (product trade name) and compare it with the list of approved PPPs. 
Justification guideline (visible to CB's): </t>
  </si>
  <si>
    <t xml:space="preserve">Review documents and cross-check PPP application records with PPP label instructions.
Sample PPPs from application records and check the label to verify whether the PPP is appropriate for the target.
In the case of flowers and ornamentals, availability of PPPs approved for a specific target is scarce.
In some cases, PPPs are approved in generic form. The added new wording aims to create awareness that these products are also allowed.
In the EU, PPPs are registered for crops.  
In the USA, the EPA registers PPPs for the use site (e.g., Greenhouse Nonfood). Therefore, any PPP allowed for this use site may also be used in ornamentals (https://www.epa.gov/pesticide-registration/pesticide-use-sites-and-major-use-patterns). 
Justification guideline (visible to producers):  Record at least one example of a PPP (product trade name) and compare it with the list of approved PPPs. 
Justification guideline (visible to CB's): </t>
  </si>
  <si>
    <t xml:space="preserve">Check records. Cross-check with the stock inventory (FO 07.04.05), and the records of postharvest PPP applications (FO 08.02.06).
Justification guideline (visible to producers):  Provide an example (PPP/date).
Justification guideline (visible to CB's): </t>
  </si>
  <si>
    <t xml:space="preserve">Check records. Check whether there is a sufficient number of records to ensure that no unregistered PPPs are used, that correct quantities are applied, etc. 
Record at least one example per crop in the CB audit report.  
Note that in the case of flowers and ornamentals, there are no preharvest intervals and no MRLs. 
Consider, e.g., correct quantities applied 
Justification guideline (visible to producers):  Record at least one example for one crop
- Field or greenhouse: 
- Area of application (in m² or ha):
- Date (day/month/year) and end time of application:
- Justification (i.e., name of the pest(s) treated): 
- Complete product trade name of the PPP (including formulation):
- Name of active ingredient(s) and concentration in commercial product (g/kg or g/l):
- PPP quantity applied (i.e., quantity of commercial concentrated product): amount to be expressed in weight or volume, or the total quantity of water (or other carrier medium)  
- Total spray volume applied (quantity of water or other carrier medium)
Justification guideline (visible to CB's): </t>
  </si>
  <si>
    <t xml:space="preserve">Check records. Check whether there is a sufficient number of records to ensure that no unregistered PPPs are used, that correct dosages are applied, etc. Record at least one example per crop in the CB audit report.
Justification guideline (visible to producers):  Record at least one example per crop grouping (crop groupings are based on similarities in PPP applications), covering the justifications:
- Type of machinery or application equipment/method used 
- Weather conditions at time of application: 
Justification guideline (visible to CB's): Name of applicator or application team members:
Name of the technically responsible person making the decision on the use and doses of PPP(s): </t>
  </si>
  <si>
    <t xml:space="preserve">Conduct interview(s) with PPP operator(s). 
Perform a visual assessment of potential risks (e.g., little distance between crops, lack of barriers or hedges).
Justification guideline (visible to producers):  
Justification guideline (visible to CB's): </t>
  </si>
  <si>
    <t xml:space="preserve">Check records. Cross-check with FO 07.02.01 and FO 07.02.02.
This P&amp;C is a Recommendation only.  The purpose is to allow producers to keep historical records, observe trends, and correlate amounts of fertilizer used with amounts of harvested product and the quality of products.
Justification guideline (visible to producers):  
Justification guideline (visible to CB's): </t>
  </si>
  <si>
    <t xml:space="preserve">Conduct interview(s) with workers and ask them about the method of disposal; inspect the disposal location.  
Justification guideline (visible to producers):  
Justification guideline (visible to CB's): </t>
  </si>
  <si>
    <t xml:space="preserve">Perform a visual assessment. Check compliance with the local regulations, if any.
Check records of verification for containers and scales.
Perform a visual assessment, cross-check results with PPP application records(FO 07.02.01), postharvest application records (FO 08.02.06), and records of all other substances (FO 07.08.01).
Justification guideline (visible to producers):  Note whether a permit is needed:
Justification guideline (visible to CB's): </t>
  </si>
  <si>
    <t xml:space="preserve">Check records.                                                                                                                                                    Among others, cross-check with application records and fertilizers seen in the storage.
Compare with results of checks of the actual content of the storage.                                              
Justification guideline (visible to producers):  Date of last check of the actual content of the PPP storage:
Justification guideline (visible to CB's): </t>
  </si>
  <si>
    <t xml:space="preserve">Review records and conduct interview(s).
Medical reports may not be available as they are generally confidential. 
There shall be evidence that the producer provides the workers the option of voluntary health checks.
Justification guideline (visible to producers):  
Justification guideline (visible to CB's): </t>
  </si>
  <si>
    <t xml:space="preserve">Interview workers working in the field to see whether they are familiar with the procedure for reentry times. Cross-check their statements with the written procedure.
Perform a visual assessment of signs available/in use on-field or in the greenhouse.
Cross-check defined reentry times with information on PPP labels.
Justification guideline (visible to producers):  Give a short description of the procedure in use:
Justification guideline (visible to CB's): </t>
  </si>
  <si>
    <t xml:space="preserve">Conduct interview(s) and perform a visual assessment.
Justification guideline (visible to producers):  
Justification guideline (visible to CB's): </t>
  </si>
  <si>
    <t xml:space="preserve">Conduct interview(s) with workers responsible for mixing PPPs. 
Check whether the filling and mixing area(s) is/are suitable.
Cross-check whether the correct equipment for mixing is being used according to the PPP label. 
Cross-check personal protective equipment (FO 12.03.01), equipment to retain and manage spillage (FO 07.04.04), visible emergency procedures (FO 12.01.05), and first aid kit along with eyewash amenities and clean water (FO 12.02.02 and FO 07.04.07).
Pay special attention to compliance with the above-mentioned P&amp;Cs if filling/mixing is done in the field.
Justification guideline (visible to producers):  
Justification guideline (visible to CB's): </t>
  </si>
  <si>
    <t xml:space="preserve">Interview workers and perform a visual assessment regarding written instructions about pressure rinsing equipment and contents of empty containers.
Justification guideline (visible to producers):  Record the use of equipment or instructions.
Justification guideline (visible to CB's): </t>
  </si>
  <si>
    <t xml:space="preserve">Perform a visual assessment. Cross-check with records of disposal, if applicable.
Justification guideline (visible to producers):  
Justification guideline (visible to CB's): </t>
  </si>
  <si>
    <t xml:space="preserve">Perform a visual assessment of empty container storage according to the requirements of the official collection and disposal system.
Cross-check with FO 07.06.04 on safe disposal to mitigate risks to humans and the environment.
Check records of disposal.
Justification guideline (visible to producers):  Name/Description of the collection system:
Date of last record of disposal and amount of empty containers disposed:
Justification guideline (visible to CB's): </t>
  </si>
  <si>
    <t xml:space="preserve">Review documents, conduct interview(s), and perform a visual assessment.
Justification guideline (visible to producers):  If local regulations exist, briefly explain the process they require.
Justification guideline (visible to CB's): </t>
  </si>
  <si>
    <t xml:space="preserve">Perform a visual assessment of the PPP storage and other places on the production site where PPP containers may be stored.
Cross-check with PPP invoices (FO 07.01.03), stock inventory (FO 07.04.05), and the list of approved PPPs (FO 07.01.01, FO 08.02.03).
Justification guideline (visible to producers):  
Justification guideline (visible to CB's): </t>
  </si>
  <si>
    <t xml:space="preserve">Interview workers on possible use of other substances. 
Check application records.
Cross-check with FO 07.01.01 (current list of plant protection products (PPPs) that are authorized in the country of production for use on the crops being grown).
Where the substances do not require registration for use in the country of production, review evidence that the substances do not compromise workers’ health or the environment.
Justification guideline (visible to producers):  If other substances are used, record at least one example per crop and include the justifications:
- Crop name and/or variety
- Name of the active substance or ingredient (e.g., plant from which it is derived)
- Product trade name (if purchased) 
- Field and date of application
Justification guideline (visible to CB's): </t>
  </si>
  <si>
    <t xml:space="preserve">Perform a visual assessment of equipment available on the production site, its identification, and its status of maintenance.                                                                                                               Cross-check with FO 07.02.02 and FO 04.03.02 on records of application machinery used.                                                                                   Check the calibration/verification of all PPP application equipment.                                                                                            Check other equipment, such as irrigation systems, and whether records of maintenance are available.
Justification guideline (visible to producers):  For equipment available on the production site, in use, and covered by this P&amp;C, record:
One example of PPP application equipment/identification:
Date of internal verification/external calibration:
Type/Identification of other equipment:
Date of maintenance:
Justification guideline (visible to CB's): </t>
  </si>
  <si>
    <t xml:space="preserve">Review documents. 
Check water quality results and cross-check with any quality parameters the producer may have for postharvest water. 
Justification guideline (visible to producers):  Document identification (name/code, date/edition, etc.) and frequency of analysis: 
Justification guideline (visible to CB's): </t>
  </si>
  <si>
    <t xml:space="preserve">Review documents.
Laboratories do not need to be accredited according to ISO/IEC 17025. 
Food safety is not relevant for flowers and ornamentals.
Justification guideline (visible to producers):  
Justification guideline (visible to CB's): </t>
  </si>
  <si>
    <t xml:space="preserve">Review documents.
Cross-check with FO 08.01.01: Actions are based on identified risks and results of water analysis. 
Justification guideline (visible to producers):  Give a description of the corrective actions taken:
Justification guideline (visible to CB's): </t>
  </si>
  <si>
    <t xml:space="preserve">Conduct interview(s).
Review documents.   
Justification guideline (visible to producers):  
Justification guideline (visible to CB's): </t>
  </si>
  <si>
    <t xml:space="preserve">Conduct interview(s) and perform a visual assessment of the written instructions on the PPP label(s).
Justification guideline (visible to producers):  
Justification guideline (visible to CB's): </t>
  </si>
  <si>
    <t xml:space="preserve">For all registered products, cross-check the PPP application records (FO 08.02.06) with invoices (FO 07.01.03), stock inventory (FO 07.04.05), the list of approved PPPs, and cross-check all with the PPPs in storage. 
Justification guideline (visible to producers):  Record at least one example of a PPP (product trade name) and compare it with the list of approved PPPs. 
Justification guideline (visible to CB's): </t>
  </si>
  <si>
    <t xml:space="preserve">For all registered products, cross-check the PPP application records (FO 08.02.06), with invoices (FO 07.01.03), stock inventory (FO 07.04.05), and cross-check all with the PPPs in storage. 
Justification guideline (visible to producers):  Record at least one example of a PPP (product trade name) checked in the list for one crop. In this case, the crop grouping should be based on similarities in PPP applications:
Justification guideline (visible to CB's): </t>
  </si>
  <si>
    <t xml:space="preserve">Review documents.
Justification guideline (visible to producers):  
Justification guideline (visible to CB's): </t>
  </si>
  <si>
    <t xml:space="preserve">Check records. Check whether there is a sufficient number of records to ensure that no unregistered PPPs are used, that correct dosages are applied, etc. Record at least one example per crop in the CB audit report.
Justification guideline (visible to producers):  Record at least one example per crop grouping, including:
- The lot or batch of harvested crop treated
- The name or reference of the farm or product handling unit (PHU) where the harvested crop was treated
- The exact dates (day/month/year) of the applications
- The type of treatment used for PPP application 
- The justification for PPP application 
- The full trade name and active ingredient (including formulation) or beneficial organism with scientific name
- The amount of PPP applied 
Justification guideline (visible to CB's): Name of applicator or application team members:
</t>
  </si>
  <si>
    <t xml:space="preserve">Assess the available cleaning schedule.
Perform a visual assessment of materials.
Justification guideline (visible to producers):  Type of materials in use:
Cleaning (and/or disinfection) frequency:
Justification guideline (visible to CB's): </t>
  </si>
  <si>
    <t xml:space="preserve">Review documents or perform a visual assessment.
Describe types of plastics used and disposal methods. 
Justification guideline (visible to producers):  Give a short description of the main waste products:
Justification guideline (visible to CB's): </t>
  </si>
  <si>
    <t xml:space="preserve">Perform a visual assessment. Cross-check with all the wastes identified in FO 09.01.
No documented waste management plan is required. 
Other possible documentation that producers can use to support their system may include invoices of recycling or disposal services, if applicable.
Conversations with workers or managers may provide evidence of knowledge of types of plastics and awareness of avoiding release into the environment. 
Justification guideline (visible to producers):  Give a short description of the system:
Justification guideline (visible to CB's): </t>
  </si>
  <si>
    <t xml:space="preserve">Perform a visual assessment. 
Justification guideline (visible to producers):  
Justification guideline (visible to CB's): </t>
  </si>
  <si>
    <t xml:space="preserve">Perform a visual assessment. Consider local regulations and permits.
An environmentally sensitive area refers to an area located near wetlands, water bodies, but also where the water table is near the ground surface. 
Justification guideline (visible to producers):  
Justification guideline (visible to CB's): </t>
  </si>
  <si>
    <t xml:space="preserve">Check whether organic waste is managed on the site or sent to external management.
If organic waste is recycled in another location, evidence may include documents showing how and where the organic material is dealt with (e.g., photographs, short description of process and destination of final material). 
Justification guideline (visible to producers):  Describe the composting method used or whether the waste material is recycled in another location.
Justification guideline (visible to CB's): </t>
  </si>
  <si>
    <t xml:space="preserve">Perform a visual assessment and interview workers.
Note that this includes all types of wastewater: from washings, postharvest, preharvest, domestic water treatments, etc. 
Justification guideline (visible to producers):  
Justification guideline (visible to CB's): </t>
  </si>
  <si>
    <t xml:space="preserve">Conduct interview(s). Test producer’s awareness of connections between watersheds/water sources used and other users of those sources.  Test producer’s awareness of the ecosystem in surrounding areas and how it interacts with living fences of production areas.
Justification guideline (visible to producers):  
Justification guideline (visible to CB's): </t>
  </si>
  <si>
    <t xml:space="preserve">Conduct interview(s). Perform a visual assessment. 
Observe which of the listed options are present on the farm.  Note that for flowers and ornamentals, no documented plan is required. 
Justification guideline (visible to producers):  Describe which practices have been implemented by the producer.
Justification guideline (visible to CB's): </t>
  </si>
  <si>
    <t xml:space="preserve">Perform a visual assessment. Interview the producer to identify unproductive sites that can be used to enhance biodiversity. 
Note that if the producer does not identify any unproductive sites on the farm, this P&amp;C is not applicable. 
Justification guideline (visible to producers):  
Justification guideline (visible to CB's): </t>
  </si>
  <si>
    <t xml:space="preserve">Check whether the producer implements any practices to enhance biodiversity.
Justification guideline (visible to producers):  
Justification guideline (visible to CB's): </t>
  </si>
  <si>
    <t xml:space="preserve">Check whether the farm is located near areas with legally recognized conservation value that can affect compliance with the P&amp;Cs.
If the farm contains no areas with legally recognized conservation value (or areas effectively protected by other means), this P&amp;C is fulfilled. 
Justification guideline (visible to producers):  Document identification (name/code, date/edition, etc.):
Give a description of documented evidence seen:
Satellite images, maps, legal documents issued by a local or national authority, etc.:
Justification guideline (visible to CB's): </t>
  </si>
  <si>
    <t xml:space="preserve">Evidence documented shall include maps, aerial photos, documents issued by local or national authorities, historical remote sensing imagery, etc. This evidence shall demonstrate that restoration has been completed, is ongoing, or is in planning for binding implementation.
Justification guideline (visible to producers):  Document identification (name/code, date/edition, etc.):
Give a description of documented evidence seen:
Satellite images, maps, legal documents issued by a local or national authority, etc.:
Justification guideline (visible to CB's): </t>
  </si>
  <si>
    <t xml:space="preserve">Review documents.  
The producer is familiar with legislation on invasive list of species in the country of production, where such legislation exists.
Conduct interview(s) with the producer: Countries of destination are identified and the producer is aware of whether there is a list of invasive alien species in the legislation of these countries. 
Justification guideline (visible to producers):  
Justification guideline (visible to CB's): </t>
  </si>
  <si>
    <t xml:space="preserve">Review documents.  Perform a visual assessment. 
If the country of production has a list of invasive alien species, the producer takes actions where applicable. 
Justification guideline (visible to producers):  
Justification guideline (visible to CB's): </t>
  </si>
  <si>
    <t xml:space="preserve">Check records/documents.
Justification guideline (visible to producers):  
Justification guideline (visible to CB's): </t>
  </si>
  <si>
    <t xml:space="preserve">Check records. Cross-check with FO 11.01 on records of on-farm energy use. 
Justification guideline (visible to producers):  
Justification guideline (visible to CB's): </t>
  </si>
  <si>
    <t xml:space="preserve">Check records/documents. 
Activities that may generate significant GHG emissions have been identified, and practices to reduce the emissions are in place.
Justification guideline (visible to producers):  
Justification guideline (visible to CB's): </t>
  </si>
  <si>
    <t xml:space="preserve">Check whether the risk assessment covers risks seen during the site visit and is appropriate to the product/process seen. 
Justification guideline (visible to producers):   Document identification (name/code, date/edition, etc.): Record an example of a health and safety risk.
Justification guideline (visible to CB's): </t>
  </si>
  <si>
    <t xml:space="preserve">Cross-check health and safety procedures with the result of the risk assessment.
Conduct interviews and perform a visual assessment to check implementation of the health and safety procedures. 
Justification guideline (visible to producers):  Give a short description of health and safety procedure implemented to deal with the risk identified above:
Justification guideline (visible to CB's): </t>
  </si>
  <si>
    <t>Gather visual evidence and conduct an interview.
Justification guideline (visible to producers):  
Justification guideline (visible to CB's):  Name of person(s) interviewed:</t>
  </si>
  <si>
    <t>During the site visit, collect names of relevant workers and cross-check with records. Check training records for these workers and activities. 
Check each person (including subcontractors) involved in the application or handling of PPPs. For the rest of the people handling and/or administering chemicals, disinfectants, biocides, and/or other hazardous substances, and for all workers operating dangerous or complex equipment, a sample is sufficient.
If the producer or the interviewee does not allow recording the full name of the worker, use the worker(s)’s initials only.
Justification guideline (visible to producers):  Type of training and training date: 
and/or 
Type of training certificate:
Validity:
Justification guideline (visible to CB's): Names or initials of workers checked:</t>
  </si>
  <si>
    <t xml:space="preserve">Perform a visual assessment and conduct interview(s).
Justification guideline (visible to producers):  Describe where the emergency procedures are displayed.
Justification guideline (visible to CB's): </t>
  </si>
  <si>
    <t xml:space="preserve">Perform a visual assessment and conduct interview(s).
Justification guideline (visible to producers):  Examples of where warning signs are displayed:
Justification guideline (visible to CB's): </t>
  </si>
  <si>
    <t xml:space="preserve">Check whether information is available for all hazardous substances.
Justification guideline (visible to producers):  
Justification guideline (visible to CB's): </t>
  </si>
  <si>
    <t xml:space="preserve">Perform a visual assessment. Open the first aid kit, check completeness and expiry dates.
Justification guideline (visible to producers):  First aid kit location(s):
Justification guideline (visible to CB's): </t>
  </si>
  <si>
    <t>Check how many trained first aid providers are available in relation to the number of people working on the farm. 
Check the dates of first aid trainings and/or certificates.
Are the trained first aid providers located on the farm during production activities?
Note: If there are workers qualified as medical staff (e.g., nurse or doctor), this qualification is sufficient for that person. No additional first aid training is required for that person.
Justification guideline (visible to producers):  
Justification guideline (visible to CB's): Name(s) of persons checked:</t>
  </si>
  <si>
    <t xml:space="preserve">Perform a visual assessment. Check whether PPE meets label requirements and/or that PPE specification are suitable for the specific use. Interview workers to verify proper use of equipment. Check whether there is enough equipment for all relevant workers. Equipment replacements shall be available on the farm or able to be quickly obtained to ensure protection of workers at all times.
Justification guideline (visible to producers):  Provide an example of PPE used and the activity:
Justification guideline (visible to CB's): </t>
  </si>
  <si>
    <t xml:space="preserve">Perform a visual assessment of equipment cleanliness, storage, and disposal.
Justification guideline (visible to producers):  
Justification guideline (visible to CB's): </t>
  </si>
  <si>
    <t xml:space="preserve">Perform a visual assessment of changing facilities.
Justification guideline (visible to producers):  
Justification guideline (visible to CB's): </t>
  </si>
  <si>
    <t xml:space="preserve">Document of the nomination of a member of management.
Interview workers.
Justification guideline (visible to producers):  
Justification guideline (visible to CB's): </t>
  </si>
  <si>
    <t xml:space="preserve">Identify the form of communication. Interview workers.
Justification guideline (visible to producers):  
Justification guideline (visible to CB's): </t>
  </si>
  <si>
    <t xml:space="preserve">Perform a visual assessment and conduct interview(s). Check whether drinking water is potable.
Justification guideline (visible to producers):  
Justification guideline (visible to CB's): </t>
  </si>
  <si>
    <t xml:space="preserve">Perform a visual assessment and check whether the results are compliant with local regulations. Cross-check the maximum number of workers living on the farm and the number of housing facilities.
Justification guideline (visible to producers):  If applicable, list the number of workers living on the farm.
Justification guideline (visible to CB's): </t>
  </si>
  <si>
    <t xml:space="preserve">Perform a visual assessment. Check driving licenses of the drivers.
Check compliance with local regulations, if any.
Justification guideline (visible to producers):  
Justification guideline (visible to CB's): </t>
  </si>
  <si>
    <t xml:space="preserve">Perform a visual assessment of available toilets and handwashing facilities.
Interview workers.
Consider national legislation, if applicable. 
Justification guideline (visible to producers):  Description of toilets and handwashing facilities and where they are available:
Justification guideline (visible to CB's): </t>
  </si>
  <si>
    <t>P: The producer has a system for identifying sites and facilities used for production.
C: The producer shall have a system to identify:
- All fields, greenhouses, and other production areas
- All water sources, storage and handling facilities, agrochemical storages, buildings, and any features that may pose a workers’ health and safety, or environmental risk
Identification may be on a map or through the use of signs at each site.</t>
  </si>
  <si>
    <t>P: Is there a reference system for each field, orchard, greenhouse, yard, plot, livestock building/pen, and/or other area/location used in production?
C: Compliance shall include visual identification in the form of:
•	A physical sign at each field/orchard, greenhouse/yard/plot/livestock building/pen, or other farm area/location
or 
•	A farm map, which also identifies the location of water sources, storage/handling facilities, ponds, stables, etc., and that could be cross-referenced to the identification system
No N/A.</t>
  </si>
  <si>
    <t>P: A recording system is established for each production unit to provide a record of the production activities undertaken.
C: Current records shall provide a history of GLOBALG.A.P. certified production in all production units. This shall be done either digitally or on paper.</t>
  </si>
  <si>
    <t>P: Is a recording system established for each unit of production or other area/location to provide a record of the livestock/aquaculture production and/or agronomic activities undertaken at those locations?
C: Current records shall provide a history of GLOBALG.A.P. production of all production areas. No N/A.</t>
  </si>
  <si>
    <t>P: Records for auditing purposes are up-to-date. Records are kept for a minimum period of two years, unless a longer period is required.
C: Electronic records shall be valid and if they are used, the producer shall be responsible for maintaining back-ups of the information.
For the initial certification body (CB) audit, the producer shall keep records from at least three months prior to the date of the CB audit or from the day of registration, whichever is longer. New applicants shall have full records for each area covered by the registration with all of the activities related to GLOBALG.A.P. documentation required for this area. Where an individual record is missing, a non-compliance or non-conformance shall be issued for the principle dealing with those records.</t>
  </si>
  <si>
    <t>P: Are all records requested during the external inspection accessible and kept for a minimum period of 2 years, unless a longer requirement is stated in specific control points?
C: Producers shall keep up-to-date records for a minimum of 2 years. Electronic records are valid and when they are used, producers are responsible for maintaining back-ups of the information.
For the initial inspections, producers shall keep records from at least 3 months prior to the date of the external inspection or from the day of registration, whichever is longer. New applicants shall have full records that reference each area covered by the registration with all of the agronomic activities related to GLOBALG.A.P. documentation required for this area. For livestock, these records shall be available for the current livestock cycle before the initial inspection. This refers to the principle of record keeping. When an individual record is missing, the respective control point dealing with those records is not compliant. No N/A.</t>
  </si>
  <si>
    <t>P: The producer ensures that outsourced activities comply with the principles and criteria of the standard which are relevant to the services provided.
C: Outsourced processes and/or the use of subcontractors are identified and controlled.
The producer shall oversee the activities undertaken by the subcontractors to ensure compliance with the relevant principles and criteria in the standard. This applies to each activity and season in which at least one subcontractor is used.
Evidence of compliance with relevant principles and criteria shall be collected by means of an assessment and shall be available during the certification body (CB) audit.
If such an assessment is undertaken by a producer, evidence of compliance with the relevant principles and criteria shall be available. The subcontractor shall agree to such assessment by a producer where relevant to the standard.
A GLOBALG.A.P. approved CB may assess the subcontractor and may issue a letter of conformance with the following information:
- Date of assessment
- Name of the CB
- CB auditor name
- Details of the subcontractor
- List of the assessed principles and criteria
Certificates issued to subcontractors for standards that are not officially approved by the GLOBALG.A.P. Secretariat are not valid evidence of compliance with the standard.</t>
  </si>
  <si>
    <t>P: When the producer makes use of subcontractors, do they oversee their activities in order to ensure that those activities relevant to GLOBALG.A.P. CPCC comply with the corresponding requirements?
C: The producer is responsible for observing the control points applicable to the tasks performed by the subcontractors who carry out activities covered in the GLOBALG.A.P. Standard, by checking and signing the assessment of the subcontractor for each task and season contracted.
Evidence of compliance with the applicable control points shall be available on the farm during the external inspection.
i)	The producer can perform the assessment and shall keep the evidence of compliance of the control points assessed. The subcontractor shall agree that GLOBALG.A.P. approved certifiers are allowed to verify the assessments through a physical inspection or
ii)	A third-party certification body, which is GLOBALG.A.P. approved, can inspect the subcontractor. The subcontractor shall receive a letter of conformance from the certification body with the following info: 
1) Date of assessment
2) Name of the certification body
3) Inspector name
4) Details of the subcontractor
5) List of the inspected control points and compliance criteria. Certificates issued to subcontractors against standards that are not officially approved by GLOBALG.A.P. are not valid evidence of compliance with GLOBALG.A.P.</t>
  </si>
  <si>
    <t xml:space="preserve">P: The producer completes a minimum of one self-assessment/internal audit annually to the standard.
C: The self-assessment/internal audit shall evaluate compliance, review implementation, and support identification of improvement opportunities. 
A documented self-assessment for individual producers or an internal farm and quality management system (QMS) audit for multisite producers with QMS and producer groups shall:
- Occur at least once a year and before the certification body (CB) audit
- Be completed by the producer, assigned worker, or consultant, and/or as part of a QMS
- Include all applicable topics covered by the standard/scope, even those addressed using subcontractors (including harvest and postharvest handling)
- Assess all applicable sites and products
Self-assessments shall contain comments regarding the evidence observed for all not applicable and non-compliant Major Must and Minor Must principles and criteria. For internal farm audits, comments shall follow “GLOBALG.A.P. general regulations – Rules for producer groups and multisite producers with QMS.”
</t>
  </si>
  <si>
    <t>P: Does the producer take responsibility to conduct a minimum of one internal self-assessment per year against the GLOBALG.A.P. Standard?
C: There is documented evidence that in Option 1 an internal self-assessment has been completed under the responsibility of the producer (this may be carried out by a person different from the producer). 
Self-assessments shall include all applicable control points, even when a subcontracted company carries them out. 
The self-assessment checklist shall contain comments of the evidence observed for all non-applicable and non-compliant control points.
This has to be done before the CB inspection (see GLOBALG.A.P. General Regulations Part I, section 5.).
No N/A, except for multisite operations with QMS and producer groups, for which the QMS checklist covers internal inspections.</t>
  </si>
  <si>
    <t>P: Effective corrective actions are taken to address non-conformances detected during the self-assessments/internal audits.
C: Corrective actions shall be documented. Any necessary changes shall be implemented.
Compliance with all applicable Major Musts and at least 95% of applicable Minor Musts is required.
“N/A” only if no non-conformances are detected during self-assessments/internal audits.</t>
  </si>
  <si>
    <t>P: Have effective corrective actions been taken as a result of non-conformances detected during the internal self-assessment or internal producer group inspections?
C: Necessary corrective actions are documented and have been implemented. N/A only in the case no non-conformances are detected during internal self-assessments or internal producer group inspections.</t>
  </si>
  <si>
    <t>P: A continuous improvement plan is documented.
C: The producer shall evaluate the farming operation and identify improvements to be undertaken as assessed by the standard. These improvements shall be included in a longer-term plan covering up to three years.
The continuous improvement plan shall consist of relevant self-defined targets and describe how progress toward each target will be monitored. The plan may include:
- Description of improvement objective
- Current status, with date of initial target establishment
- Planned activity
- Target outcome with estimated date of achievement</t>
  </si>
  <si>
    <t>P: There is evidence that a continuous improvement plan is implemented.
C: The implementation of identified points in the continuous improvement plan shall be supported by evidence.
Evidence may include new procedures or policies, data sharing (to quantify changes), training, etc.
The continuous improvement plan shall be supported by documented evidence. The evidence kept on file may include:
- Actual outcome of efforts, with date of evaluation
- Comments on why the effort was successful or not successful
- If one or more of the goals are not reached, justification and description of further action
- Sharing of relevant data with the GLOBALG.A.P. Secretariat</t>
  </si>
  <si>
    <t>P: Records of all training activities are kept.
C: Training records shall include:
- Topic(s) covered
- Names of trainer(s) or training provider(s)
- Names of trainee(s) (e.g., attendance list(s))
- Date of training
- Evidence of attendance (e.g., trainee signature)</t>
  </si>
  <si>
    <t>P: Is there a record kept for training activities and attendees?
C: A record is kept for training activities, including the topic covered, the trainer, the date, and a list of the attendees. Evidence of attendance is required.</t>
  </si>
  <si>
    <t>P: Individuals responsible for technical decision-making on inputs can demonstrate competence.
C: Individuals responsible for technical decisions such as:
- Determining quantity and type of fertilizer (organic or inorganic)
- Choosing plant protection products (PPPs)
- Making decisions on PPP applications (at propagation, preharvest, and/or postharvest)
shall be able to demonstrate sufficient technical competence.
If the individual responsible for technical decisions is the producer, a designated worker, or a technical expert, their experience shall be complemented by current technical knowledge (access to technical literature, specific training attendance, active PPP applicator license, etc.).
If the individual responsible for technical decisions is an external qualified adviser, technical competence shall be demonstrated by official qualifications or specific training attendance certificates.</t>
  </si>
  <si>
    <t>P: Are recommendations for the application of fertilizers (organic or inorganic) provided by competent and qualified persons?
C: Where the fertilizer records show that the technically responsible person determining quantity and type of the fertilizer (organic or inorganic) is an external adviser, training and technical competence shall be demonstrated via official qualifications, specific training courses, etc., unless employed for that purpose by a competent organization (e.g. official advisory services).
Where the fertilizer records show that the technically responsible person determining quantity and type of fertilizer (organic or inorganic) is the producer or designated employee, experience shall be complemented by technical knowledge (e.g. access to product technical literature, specific training course attendance, etc.) and/or the use of tools (software, on farm detection methods, etc.).</t>
  </si>
  <si>
    <t>P: Are the persons selecting the PPPs competent to make that choice? 
C: Where the PPP records show that the technically responsible person making the choice of the PPPs is an external qualified adviser, technical competence shall be demonstrated via official qualifications or specific training course attendance certificates. Fax and e-mails from advisers, governments, etc. are permissible. 
Where the PPP records show that the technically responsible person making the choice of PPPs is the producer or designated employee, experience shall be complemented by technical knowledge that can be demonstrated via technical documentation (e.g. product technical literature, specific training course attendance, etc.).</t>
  </si>
  <si>
    <t>P: Is the technically responsible person for the harvested crop handling process able to demonstrate competence and knowledge with regard to the application of PPPs?
C: The technically responsible person for the post-harvest PPPs applications can demonstrate sufficient level of technical competence via nationally recognized certificates or formal training.</t>
  </si>
  <si>
    <t>P: The producer is aware of and complies with customer quality specifications, where these exist.
C: There shall be documented correspondence between the customer and the producer demonstrating mutual agreement on quality specifications at any one time.
The producer shall prove that the agreed quality specifications are adhered to.</t>
  </si>
  <si>
    <t>P: Is the producer or packer aware of restrictions on specific chemicals in individual countries?
C: There is documentation available indicating the restrictions in individual countries of specific post-harvest chemicals.</t>
  </si>
  <si>
    <t>P: Has the producer or packer consulted their customers to determine if any additional commercial restrictions exist?
C: There is documentation that confirms the request from the producer or packer for information on additional restrictions.</t>
  </si>
  <si>
    <t>P: A complaint procedure relating to both internal and external issues covered by the standard is available and implemented.
C: A documented complaint procedure shall be available to facilitate the recording and follow-up of all received complaints relating to issues covered by the standard and to record actions taken with respect to such complaints.
If the producer is informed by a competent and/or local authority that they are under investigation and/or has received a sanction within the scope of the certification, the complaint procedure shall require the producer to notify the GLOBALG.A.P. Secretariat via the certification body (CB).
In case of complaints related to the standard (workers’ well-being, environmental protection, etc.) that can endanger the reputation and credibility of the GLOBALG.A.P. brand, the certificate holder shall inform the CB immediately.
In the case of producer groups, the producer group members do not need a complete complaint procedure, but only the parts that are relevant to them.
Workers shall be permitted to file complaints to their employer on topics covered under the standard, and such complaints shall be documented and addressed by the certificate holder.</t>
  </si>
  <si>
    <t>P: Is there a complaint procedure available relating to both internal and external issues covered by the GLOBALG.A.P. Standard and does this procedure ensure that complaints are adequately recorded, studied, and followed up, including a record of actions taken?
C: A documented complaint procedure is available to facilitate the recording and follow-up of all received complaints relating to issues covered by GLOBALG.A.P. actions taken with respect to such complaints. In the case of producer groups, the members do not need the complete complaint procedure, but only the parts that are relevant to them. The complaint procedure shall include the notification of GLOBALG.A.P. Secretariat via the certification body in the case that the producer is informed by a competent or local authority that they are under investigation and/or has received a sanction in the scope of the certificate. No N/A.</t>
  </si>
  <si>
    <t>P: Workers are informed of their rights related to the standard, and there is a grievance mechanism available and implemented through which workers can file complaints confidentially and without fear of retaliation.
C: Workers shall be informed (in the predominant workforce language) of the general topics covered by the standard, of legal rights granted by prevailing regulations, and of their ability to file complaints to their employer.
The producer shall have a mechanism to resolve the claims and complaints suitable to the size of the farm, type of workers, and working conditions.
The mechanism shall be confidential and simple to use, and a description (i.e., where to file, how to file, time expected to solve the issue) shall be available to the workers all the time that they are present on the farm. (The description can consist of pictograms or signs in the predominant workforce language describing the mechanism.)
Records of the filed complaints shall be kept and checked.</t>
  </si>
  <si>
    <t>P: Procedures are in place to manage and handle non-conforming products.
C: The term “non-conforming product” refers to a product which does not meet requirements defined by the customer, by a regulation (e.g., phytosanitary), or by the producer themself. In the context of the standard, the term refers to a product identified as non-conforming while still under the control of the producer.
Non-conforming products shall be:
- Clearly identified and quarantined as appropriate
- Handled or disposed of according to the nature of the problem and/or specific customer requirements</t>
  </si>
  <si>
    <t>P: Does the producer have a documented procedure for non-conforming products and has it been implemented? 
C: A documented procedure is in place specifying that all non-conforming products shall be clearly identified and quarantined as appropriate. These products shall be handled or disposed of according to the nature of the problem and/or specific customer requirements.</t>
  </si>
  <si>
    <t>P: Documented procedures are in place to manage the recall and withdrawal of products from the marketplace.
C: The producer shall have a documented procedure that identifies:
- The types of events that may result in a recall and withdrawal
- The persons responsible for making decisions on the possible recall and withdrawal
- The mechanism for notifying the next step in the supply chain
- The methods for reconciling stock
An up-to-date list of telephone numbers and email addresses of contacts in the next step shall be available.</t>
  </si>
  <si>
    <t xml:space="preserve">P: Does the producer have documented procedures on how to manage/initiate the withdrawal/recall of certified products from the marketplace and are these procedures tested annually? 
C: The producer shall have a documented procedure that identifies the type of event that may result in a withdrawal/recall, the persons responsible for making decisions on the possible product withdrawal/recall, the mechanism for notifying the next step in the supply chain and the GLOBALG.A.P. approved certification body, and the methods of reconciling stock. 
The procedures shall be tested annually to ensure that they are effective. This test shall be recorded (e.g. by picking a recently sold batch, identifying the quantity and whereabouts of the product, and verifying whether the next step involved with this batch and the CB can be contacted. Actual communications of the mock recall to the clients are not necessary. A list of phone numbers and emails is sufficient). No N/A.
</t>
  </si>
  <si>
    <t>P: All registered products are traceable back to and from the registered farm where they were produced and handled (where applicable).
C: A documented identification and traceability system shall allow registered products to be traced back to the registered farm or supplier, or to the registered farms or suppliers of the Option 2 producer group, and traced forward to the immediate customer (one step forward and one step back).
Harvest information shall link a batch or lot to the production records or the farms of specific producers. Product handling shall also be covered, where applicable.</t>
  </si>
  <si>
    <t>P: Is a GLOBALG.A.P. registered product traceable back to and trackable from the registered farm (and other relevant registered areas) where it has been produced and, if applicable, handled? 
C: There is a documented identification and traceability system that allows GLOBALG.A.P. registered products to be traced back to the registered farm or, in a producer group, to the registered farms of the group, and tracked forward to the immediate customer (one step up, one step down). Harvest information shall link a batch to the production records or the farms of specific producers (refer to General Regulations Part II for information on segregation in Option 2). Produce handling shall also be covered, if applicable. No N/A.</t>
  </si>
  <si>
    <t>P: An effective system is in place to identify all products originating from GLOBALG.A.P. certified processes and segregate them from products originating from noncertified processes.
C: It shall be possible to identify all products originating from GLOBALG.A.P. certified production processes and to keep them separate from products originating from noncertified production processes.</t>
  </si>
  <si>
    <t xml:space="preserve">P: Is there an effective system in place to identify and segregate all GLOBALG.A.P. certified and non-certified products?
C: A system shall be in place to avoid mixing of certified and non-certified products. This can be done via physical identification or product handling procedures, including the relevant records. </t>
  </si>
  <si>
    <t>P: The GLOBALG.A.P. Number (GGN) is indicated on all final products originating from certified production processes when registered for parallel ownership.
C: Where the producer is registered for parallel ownership (i.e., where products originating from certified and noncertified production processes are owned in parallel by one legal entity), all products originating from certified production processes packed in final consumer packaging (either on the farm or after product handling) shall be identified with a GGN. It can be the GGN of the Option 2 producer group, the GGN of the producer group member, both GGNs, or the GGN of the Option 1 individual producer. The GGN shall not be used to label products originating from noncertified production processes.</t>
  </si>
  <si>
    <t>P: In the case of producers registered for parallel production/ownership (where certified and non-certified products are produced and/or owned by one legal entity), is there a system to ensure that all final products originating from a certified production process are correctly identified?
C: In the case the producer is registered for parallel production/ownership (where certified and non-certified products are produced and/or owned by one legal entity), all product packed in final consumer packaging (either from farm level or after product handling) shall be identified with a GGN where the product originates from a certified process. 
It can be the GGN of the (Option 2) group, the GGN of the group member, both GGNs, or the GGN of the individual (Option 1) producer. 
The GGN shall not be used to label non-certified products.
N/A only when the producer only owns GLOBALG.A.P. products (no PP/PO), or when there is a written agreement available between the producer and the client not to use the GGN, GLN, or sub-GLN on the ready to be sold product. This can also be the client's own label specifications where the GGN is not included.</t>
  </si>
  <si>
    <t>P: A final verification step is in place to ensure correct dispatch of products originating from certified and noncertified production processes.
C: A procedure shall be in place to show that the products are correctly identified and correctly dispatched according to the certification status.</t>
  </si>
  <si>
    <t>P: Is there a final check to ensure the correct product dispatch of certified and non-certified products?
C: The check shall be documented to show that the certified and non-certified products are dispatched correctly.</t>
  </si>
  <si>
    <t>P: Products that are purchased from different sources are identified.
C: Procedures (appropriate for the scale of the operation) shall be established, documented, and maintained for identifying quantities of products originating from certified and, where applicable, noncertified production processes purchased from different sources (i.e., other producers or traders) for all registered products.
Records shall include:
- Product description
- GLOBALG.A.P. certification status
- Quantities of product(s) purchased
- Supplier details
- Copy of the GLOBALG.A.P. certificates, where applicable
- Traceability data/codes related to the purchased products
- Purchase orders and/or invoices received
- List of approved suppliers</t>
  </si>
  <si>
    <t>P: Are appropriate identification procedures in place and records for identifying products purchased from different sources available for all registered products?
C: Procedures shall be established, documented and maintained, appropriately to the scale of the operation, for identifying certified and, when applicable, non-certified quantities purchased from different sources (i.e. other producers or traders) for all registered products.
Records shall include:
•	Product description
•	GLOBALG.A.P. certified status
•	Quantities of product(s) purchased
•	Supplier details
•	Copy of the GLOBALG.A.P. certificates where applicable
•	Traceability data/codes related to the purchased products
•	Purchase orders/invoices received by the organization being assessed
•	List of approved suppliers</t>
  </si>
  <si>
    <t>P: Sales records are available for all quantities sold for all registered products.
C: Sales details of the quantities of products originating from certified and, where applicable, noncertified production processes shall be recorded for all registered products, with particular attention paid to quantities sold and descriptions provided. The documents shall demonstrate the consistent balance between the input and the output of products originating from certified and noncertified production processes.</t>
  </si>
  <si>
    <t>P: Are sales records available for all quantities sold and all registered products?
C: Sales details of certified and, when applicable, non-certified quantities shall be recorded for all registered products, with particular attention to quantities sold and descriptions provided. The documents shall demonstrate the consistent balance between the certified and non-certified input and the output. No N/A.</t>
  </si>
  <si>
    <t>P: Quantities (produced, stored, and/or purchased) are recorded and summarized for all products.
C: Quantities (including information on volumes or weight) of incoming (including purchased products), outgoing (including reject, waste, etc.), and stored products (both from certified and, where applicable, from noncertified production processes) shall be recorded and a summary maintained for all registered products, so as to facilitate the mass balance verification process.
The frequency of the mass balance verification shall be defined and be appropriate to the scale of the operation, but it shall be done at least annually for each product. Documents to demonstrate mass balance shall be clearly identified. This principle and the respective criteria apply to all producers applying for or maintaining GLOBALG.A.P. certification.</t>
  </si>
  <si>
    <t>P: Are quantities (produced, stored and/or purchased) recorded and summarized for all products?
C: Quantities (including information on volumes or weight) of certified, and when applicable non-certified, incoming (including purchased products), outgoing and stored products shall be recorded, and a summary maintained for all registered products, so as to facilitate the mass balance verification process. 
The frequency of the mass balance verification shall be defined and be appropriate to the scale of the operation, but It shall be done at least annually per product. Documents to demonstrate mass balance shall be clearly identified. This control point applies to all GLOBALG.A.P. producers.
No N/A.</t>
  </si>
  <si>
    <t>P: Product lost or discarded during handling is recorded.
C: Conversion ratios shall be calculated and available for each relevant handling process (during planting seedlings, harvesting, etc.). All generated product waste quantities shall be estimated and/or recorded.</t>
  </si>
  <si>
    <t>P: Are conversion ratios and/or loss (input-output calculations of a given production process) during handling calculated and controlled?
C: Conversion ratios shall be calculated and available for each relevant handling process. All generated product waste quantities shall be estimated and/or recorded. No N/A.</t>
  </si>
  <si>
    <t>P: Transaction documentation includes reference to the GLOBALG.A.P. status and the GLOBALG.A.P. Number (GGN).
C: Delivery notes, sales invoices, and, where appropriate, other documentation related to sales of materials and products originating from certified production processes shall include the GGN of the certificate holder and a reference to the GLOBALG.A.P. certification status. This is not obligatory in internal documentation.
Where the producer has a Global Location Number (GLN), this shall replace the GGN issued by the GLOBALG.A.P. Secretariat during the registration process.
Positive identification of the certification status is sufficient on transaction documentation (e.g., “GLOBALG.A.P. certified [product name]”). Products originating from noncertified production processes do not need to be identified as “noncertified.”
Indication of the certification status is obligatory regardless of whether the product originating from a certified production process was sold as such or not. This cannot be checked during the initial (first ever) certification body (CB) audit because the producer does not yet have certification and the producer cannot reference the GLOBALG.A.P. certification status before the first positive certification decision.
“N/A” only if there is an up-to-date and documented bilateral agreement available between the certificate holder and their direct buyer that all shipments contain only products originating from certified production processes.</t>
  </si>
  <si>
    <t>P: Does all transaction documentation include reference to the GLOBALG.A.P. status and the GGN?
C: Sales invoices and, where appropriate, other documentation related to sales of certified material/products shall include the GGN of the certificate holder and a reference to the GLOBALG.A.P. certified status. This is not obligatory in internal documentation.
Where producers own a GLN, this shall replace the GGN issued by GLOBALG.A.P. during the registration process.
Positive identification of the certified status is enough on transaction documentation (e.g.: ‘‘GLOBALG.A.P. certified &lt;product name&gt;’’). Non-certified products do not need to be identified as “non-certified”. 
Indication of the certified status is obligatory regardless of whether the certified product was sold as certified or not. This cannot be checked during the initial (first ever) inspection, because the producer is not certified yet and the producer cannot reference to the GLOBALG.A.P. certified status before the first positive certification decision.
N/A only when there is a written agreement available between the producer and the client not to identify the GLOBALG.A.P. status of the product and/or the GGN on the transaction documents.</t>
  </si>
  <si>
    <t>P: The GLOBALG.A.P. word, trademark, and QR code or logo, as well as the GLOBALG.A.P. Number (GGN) are used according to “GLOBALG.A.P. trademarks use: Policy and guidelines.”
C: The producer shall use the GLOBALG.A.P. word, trademark, and QR code or logo, as well as the GGN, Global Location Number (GLN), or sub-GLN according to “GLOBALG.A.P. trademarks use: Policy and guidelines.” The GLOBALG.A.P. word, trademark, or logo shall never appear on the final product, on the consumer packaging, or at the point of sale. However, the certificate holder can use any and/or all in business-to-business communications.
The GLOBALG.A.P. word, trademark, or logo cannot be in use during the initial (first ever) certification body (CB) audit because the producer does not yet have certification, and the producer cannot refer to GLOBALG.A.P. certification status before the first positive certification decision.
“N/A” only when there is a documented agreement available between the producer and the client not to identify the GLOBALG.A.P. status of the product and/or the GGN on the transaction documents.
“N/A” for plant propagation material (PPM), seedlings originating from IFA certified production processes, and when the products originating from certified production processes are input products not intended for sale to final consumers and will definitely not appear at the point of sale to final consumers.</t>
  </si>
  <si>
    <t>P: Is the GLOBALG.A.P. word, trademark, GLOBALG.A.P. QR code or logo and the GGN (GLOBALG.A.P. Number) used according to the GLOBALG.A.P. General Regulations and according to the ‘Sublicense and Certification Agreement’?
C: The producer/producer group shall use the GLOBALG.A.P. word, trademark, GLOBALG.A.P. QR code or logo and the GGN , GLN or sub-GLN according to the General Regulations Part I, Annex 1 and according to the ‘Sublicense and Certification Agreement’. The GLOBALG.A.P. word, trademark, or logo shall never appear on the final product, on the consumer packaging, or at the point of sale. However, the certificate holder can use any and/or all in business-to-business communications. 
The GLOBALG.A.P. word, trademark, or logo cannot be in use during the initial (first ever) inspection because the producer is not certified yet and the producer cannot reference to the GLOBALG.A.P. certified status before the first positive certification decision.
N/A for CFM, PPM, GLOBALG.A.P. Aquaculture ova or seedlings, and Livestock, when the certified products are input products, not intended for sale to final consumers and will definitely not appear at the point of sale to final consumers.</t>
  </si>
  <si>
    <t>P: Propagation materials are obtained in compliance with variety registration laws, where applicable.
C: There shall be available documentation (empty seed package, plant passport, packing list, invoice, etc.) that states, at minimum, the variety name, batch number, propagation material vendor, and, where available, additional information on seed quality (germination, genetic purity, physical purity, seed health, etc.).
Material coming from nurseries that have GLOBALG.A.P. certification for plant propagation material is considered compliant.</t>
  </si>
  <si>
    <t>P: When seeds or propagation material have been purchased in the past 24 months, is there evidence that guarantees they have been obtained in compliance with variety registration laws (in the case mandatory variety registration exists in the respective country)?
C: A document (e.g. empty seed package, plant passport, packing list, or invoice) that states as a minimum variety name, batch number, propagation material vendor, and, where available, additional information on seed quality (germination, genetic purity, physical purity, seed health, etc.) shall be available.
Material coming from nurseries that have GLOBALG.A.P. Plant Propagation Material, equivalent or GLOBALG.A.P. recognized certification is considered compliant.</t>
  </si>
  <si>
    <t>P: Propagation materials are obtained in compliance with intellectual property laws.
C: Where the producer uses registered varieties or rootstock, documents shall be available on request that prove that the propagation materials have been purchased or otherwise obtained in accordance with applicable intellectual property rights regulations. The documents may be the license contract (for starting materials that do not originate from seed, but from vegetative origin), a document or empty seed package that states the variety name, batch number, propagation material vendor, and packing list/delivery note or invoice to demonstrate the amount obtained and identity of all propagation materials used in the last 24 months.
Note: The PLUTO database of UPOV (http://www.upov.int/pluto/en) and the Variety Finder on the website of CPVO (https://cpvoextranet.cpvo.europa.eu/) list all varieties in the world, providing their registration details and the intellectual property protection details for each variety and country.</t>
  </si>
  <si>
    <t>P: Has the propagation material used been obtained in accordance to applicable intellectual property laws?
C: When producers use registered varieties or rootstock, there are written documents available on request that prove that the propagation material used has been obtained in accordance to applicable local intellectual property right laws. These documents may be the license contract (for starting material that does not originate from seed, but from vegetative origin), the plant passport if applicable or, if a plant passport is not required, a document or empty seed package that states, as a minimum, variety name, batch number, propagation material vendor and packing list/delivery note or invoice to demonstrate size and identity of all propagation material used in the last 24 months. No N/A.
Note: The PLUTO Database of UPOV (http://www.upov.int/pluto/en) and the Variety Finder Tool on the website of CPVO (cpvo.europa.eu) list all varieties in the world, providing their registration details and the intellectual property protection details per variety and country.</t>
  </si>
  <si>
    <t>P: Plant health quality control systems are implemented and recorded for in-house propagation materials.
C: A quality control system that contains a monitoring system for visible signs of pests and diseases shall be in place and current records of the monitoring system shall be available. The term “nursery” shall refer to any place where propagation materials are produced, including in-house selection of grafting materials.
The monitoring system shall include the recording and identification of the mother plant or field of origin crop, as applicable. Recording shall occur at regular, established intervals. If the cultivated trees or plants are intended for own use only (i.e., not sold), in-house records for monitoring and propagation activities shall suffice. Where rootstocks are used, special attention shall be paid to the origin of the rootstocks through documentation.</t>
  </si>
  <si>
    <t xml:space="preserve">P: Are plant health quality control systems operational for in-house nursery propagation?
C: A quality control system that contains a monitoring system for visible signs of pest and diseases is in place and current records of the monitoring system shall be available. Nursery means anywhere propagation material is produced, (including in-house grafting material selection). The monitoring system shall include the recording and identification of the mother plant or field of origin crop, as applicable. Recording shall be at regular established intervals. If the cultivated trees or plants are intended for own use only (i.e. not sold), this will suffice. When rootstocks are used, special attention shall be paid to the origin of the rootstocks through documentation. </t>
  </si>
  <si>
    <t>P: Information on chemical treatments is available for purchased propagation materials.
C: Records with the name(s) of chemical product(s) applied on propagation materials by the supplier shall be available on request. This can be in the form of:
- Application records maintained by the supplier
- Information on seed packages
- List with names of plant protection products applied
Producers sourcing from suppliers who have GLOBALG.A.P. certification for plant propagation material, or for an equivalent or GLOBALG.A.P. recognized certification is considered compliant.
“N/A” for perennial crops.</t>
  </si>
  <si>
    <t>P: Is the purchased propagation material (seed, rootstocks, seedlings, plantlets, cuttings) accompanied by information of chemical treatments done by the supplier?
C: Records with the name(s) of the chemical product(s) used by the supplier on the propagation material (e.g. maintaining records/ seed packages, list with the names of the plant protection product (PPP) used, etc.) are available on request. 
Suppliers who hold a GLOBALG.A.P. Plant Propagation Material, equivalent or GLOBALG.A.P. recognized certificate are considered compliant with the control point. N/A for perennial crops.</t>
  </si>
  <si>
    <t>P: Up-to-date records on all chemical treatments applied on in-house propagation materials are available.
C: Records of all plant protection product (PPP) treatments applied during the plant propagation period for in-house plant nursery propagation shall be available and include:
- Location
- Date
- Trade name and active ingredient of each product
- Name of applicator
- Justification for application
- Quantity
- Machinery used
This principle and the respective criteria apply primarily to short cycle crops and would not apply to most trees, where propagation and active production are separated by longer periods of time.</t>
  </si>
  <si>
    <t>P: Are PPP treatments recorded for in-house nursery propagation materials applied during the plant propagation period?
C: Records of all PPP treatments applied during the plant propagation period for in-house plant nursery propagation are available and include location, date, trade name and active ingredient, operator, authorized by, justification, quantity and machinery used.</t>
  </si>
  <si>
    <t>P: Growing of genetically modified crops and/or trials is subject to the prevailing regulations in the country of production.
C: The producer shall have a copy of the legislation applicable in the country of production and comply accordingly. Records shall be kept of the specific modification and/or the unique identifier. Specific husbandry and management advice shall be obtained.</t>
  </si>
  <si>
    <t xml:space="preserve">P: Does the planting of or trials with genetically modified organisms (GMOs) comply with all applicable legislation in the country of production?
C: The registered farm or group of registered farms have a copy of the legislation applicable in the country of production and comply accordingly. Records shall be kept of the specific modification and/or the unique identifier. Specific husbandry and management advice shall be obtained. </t>
  </si>
  <si>
    <t>P: There is documentation available if the producer grows genetically modified organisms (GMOs).
C: If genetically modified cultivars and/or products derived from genetic modification are used or grown, records of planting, use, or production of genetically modified cultivars and/or products derived from genetic modification shall be maintained.</t>
  </si>
  <si>
    <t>P: Is there documentation available of when the producer grows GMOs? 
C: If GMO cultivars and/or products derived from genetic modification are used, records of planting, use or production of GMO cultivars and/or products derived from genetic modification are maintained.</t>
  </si>
  <si>
    <t>P: The producer's direct clients have been informed of the genetically modified organism (GMO) status of the product.
C: Documented evidence of communication shall be kept and shall allow verification that all products supplied to direct clients meet the agreed requirements.</t>
  </si>
  <si>
    <t xml:space="preserve">P: Have the producer’s direct clients been informed of the GMO status of the product?
C: Documented evidence of communication shall be provided and shall allow verification that all material supplied to direct clients is according to customer requirements. </t>
  </si>
  <si>
    <t>P: A procedure for use and handling of genetically modified (GM) materials is available.
C: There shall be available a documented procedure that explains how GM materials (crops and trials) are handled and stored to minimize the risk of contamination with conventional materials (such as accidental mixing with adjacent non-GM crops) and to maintain product integrity.</t>
  </si>
  <si>
    <t>P: Is there a plan for handling genetically modified (GM) material (i.e. crops and trials) identifying strategies to minimize contamination risks (e.g. such as accidental mixing of adjacent non-GM crops) and maintaining product integrity?
C: A written plan that explains how GM materials (e.g. crops and trials) are handled and stored to minimize risk of contamination with conventional material and to maintain product integrity is available.</t>
  </si>
  <si>
    <t>P: Adventitious mixing of genetically modified (GM) crops with conventional crops is avoided.
C: A visual assessment of the identification of GM crops and the integrity of the storage shall be made.</t>
  </si>
  <si>
    <t>P: Are GM crops stored separately from other crops to avoid adventitious mixing?
C: A visual assessment of the integrity and identification of GM crops storage shall be made.</t>
  </si>
  <si>
    <t>P: Propagation material sourced from suppliers who do not have GLOBALG.A.P. certification for plant propagation material, flowers and ornamentals, or an equivalent need to complete a transition period.
C: Crops shall be grown under the ownership of the producer with GLOBALG.A.P. certification for flowers and ornamentals at least three months before being sold as coming from certified production processes.
In the case where the growing cycle is shorter than three months, the crops shall be grown by the producer for at least two thirds of the growing cycle, and in the case of flowers, growing under the standard’s conditions shall also start before the flower has opened.
The beginning of the growing period is measured from sowing, when the cuttings are planted, or when the plant propagation materials are put in water.
In the case of flower bulbs:
- If flower bulbs are bought to be sold as bulbs, they shall have GLOBALG.A.P. certification for flowers and ornamentals or plant propagation material, or equivalent benchmarked scheme.
- If flower bulbs are bought to produce more bulbs (multiplication), they do not need to have a certification.
- If flower bulbs are bought to produce cut flowers or flowering bulbs (potted plants), they shall be with the producer during the transition period (three months or two thirds of the growing cycle), which in the case of flowering bulbs includes bulb preparation (warm and cold rooms) and greenhouses.
Note: This situation is not considered parallel ownership, and producers do not need to register for it in the GLOBALG.A.P. IT systems.</t>
  </si>
  <si>
    <t>P: In the case propagation material was sourced from suppliers who are not certified according to GLOBALG.A.P. IFA for Plant Propagation Material or Flowers and Ornamentals, has the transition period been completed?
C: Crops shall be grown under the ownership of the Flowers and Ornamentals (FO) certified/applicant producer at least 3 months before being sold as certified. 
In the case the growing cycle is shorter than 3 months, at least two thirds of the growing cycle shall be done by the FO producer, and in the case of flowers, growing under GLOBALG.A.P. Standard conditions shall also start before the flower has opened. 
The beginning of the growing period counts from sowing or when the cuttings are planted. 
The supplier of the non-certified material shall be an authorized supplier, e.g. propagation material license/authorization according to the national scheme shall be available. 
In any other case (e.g. tulip bulbs), the propagation material is required to be certified (against GLOBALG.A.P. or an equivalent benchmarked scheme or checklist) to sell the product as GLOBALG.A.P. certified.
Note: This situation is not considered as parallel production or ownership, and so producers do not need to register for it in the GLOBALG.A.P. Database.</t>
  </si>
  <si>
    <t>P: Crop rotation for annual crops is implemented, where feasible.
C: When rotations of annual crops to improve soil structure and minimize soil-borne pests and diseases are carried out, this shall be verifiable from planting dates or crop or field records. Records shall exist for the previous two-year rotation.</t>
  </si>
  <si>
    <t>P: Is there, where feasible, crop rotation for annual crops? 
C: When rotations of annual crops to improve soil structure and minimize soil borne pests and diseases are done, this can be verified from planting date and/or plant protection product application records. Records shall exist for the previous 2-year rotation.</t>
  </si>
  <si>
    <t>P: Techniques have been used to improve or maintain soil structure and avoid soil compaction.
C: There shall be evidence of the application of techniques (use of deep-rooting green crops, drainage, subsoiling, use of low-pressure tires, tramlines, permanent row marking, etc.) that are suitable for use on the land and, where possible, minimize, isolate, or eliminate soil compaction.</t>
  </si>
  <si>
    <t>P: Have techniques been used to improve or maintain soil structure and avoid soil compaction?
C: There is evidence of techniques applied (e.g. use of deep-rooting green crops, drainage, subsoiling, use of low pressure tires, tramlines, permanent row marking, avoiding in-row plowing, smearing, poaching,) that are suitable for use on the land and, where possible, minimize, isolate or eliminate soil compaction, etc.</t>
  </si>
  <si>
    <t>P: The producer uses techniques to reduce the possibility of soil erosion.
C: There shall be evidence of control practices and remedial measures (mulching, crossline techniques on slopes, drains, sowing grass or green fertilizers, trees and shrubs on the borders of sites, etc.) to minimize soil erosion (from water, wind, etc.).</t>
  </si>
  <si>
    <t>P: Does the producer use techniques to reduce the possibility of soil erosion?
C: There is evidence of control practices and remedial measures (e.g. mulching, cross line techniques on slopes, drains, sowing grass or green fertilizers, trees and bushes on borders of sites, etc.) to minimize soil erosion (e.g. water, wind).</t>
  </si>
  <si>
    <t>P: The producer keeps records of sowing/planting dates.
C: Records of sowing/planting dates are kept.</t>
  </si>
  <si>
    <t>P: Does the producer keep records on seed/planting rate, sowing/planting date?
C: Records of sowing/planting, rate/density, and date shall be kept and be available.</t>
  </si>
  <si>
    <t>P: There is documented justification for the use of soil fumigants.
C: There shall be documented evidence and justification for the use of soil fumigants, including targeted problem, location, date, active ingredient, amount, doses, method of application, and operator. Methyl bromide shall never be used.</t>
  </si>
  <si>
    <t>P: Is there written justification for the use of soil fumigants?
C: There is written evidence and justification for the use of soil fumigants, which includes the location, date, active ingredient, doses, method of application, and operator. The use of methyl bromide is not permitted. No N/A.</t>
  </si>
  <si>
    <t>P: The preplanting interval is complied with.
C: The preplanting interval shall be recorded.</t>
  </si>
  <si>
    <t>P: Is any pre-planting interval complied with? 
C: The pre-planting interval shall be recorded. No N/A.</t>
  </si>
  <si>
    <t>P: The producer explores alternatives to chemical fumigation before resorting to the use of chemical fumigants.
C: The producer should be able to demonstrate assessment of alternatives to chemical soil fumigation through technical knowledge, documented evidence, or accepted local practice and has implemented them, where feasible.</t>
  </si>
  <si>
    <t>P: Does the producer explore alternatives to chemical fumigation before resorting to the use of chemical fumigants?
C: The producer is able to demonstrate assessment of alternatives to chemical soil fumigation through technical knowledge, written evidence, or accepted local practice and has implemented them, where feasible.</t>
  </si>
  <si>
    <t>P: The producer participates in substrate recycling.
C: The producer shall keep records documenting dates and quantities of recycled substrate. Invoices/Loading dockets are acceptable. If there is no participation in an available recycling program, this shall be justified.
Participation in an off-farm recycling program is acceptable.
Not applicable to potted plants that are sold together with the substrate.
“N/A” if there is no waste of substrate.</t>
  </si>
  <si>
    <t>P: Does the producer participate in recycling programs for substrates, where available?
C: The producer keeps records of substrate recycling with quantities recycled and dates. Invoices/loading dockets are acceptable. If no participation in a recycling program is available, this should be justified.
Not applicable to potted plants that are sold together with the substrate.</t>
  </si>
  <si>
    <t>P: Records are kept of any chemicals used to sterilize substrates for reuse.
C: If substrates are sterilized off-farm, the name and location of the company that sterilizes the substrate shall be recorded, plus the name and active ingredient of the chemicals used.
If substrates are sterilized on the farm, the name or reference of the field or greenhouse shall be recorded.
The following are all correctly recorded:
- Dates of sterilization (day/month/year)
- Name and active ingredient used
- Machinery used (e.g., 1000l tank)
- Method used (drenching, fogging)
- Operator’s name (person who actually applied the chemicals and performed the sterilization)
- Preplanting interval
Where applicable and feasible, steaming or nonchemical alternatives shall be used for sterilizing substrates that will be reused.</t>
  </si>
  <si>
    <t xml:space="preserve">P: If chemicals are used to sterilize substrates for reuse, has the location, the date of sterilization, type of chemical, method of sterilization, name of the operator, and pre-planting interval been recorded?
C: When the substrates are sterilized on the farm, the name or reference of the field, orchard, or greenhouse is recorded. When the substrates are sterilized off farm, then the name and location of the company that sterilizes the substrate are recorded. The following are all correctly recorded: The dates of sterilization (day/month/year), the name and active ingredient, the machinery (e.g. 1,000 l tank etc.), the method (e.g. drenching, fogging), the operator’s name (the person who actually applied the chemicals and performed the sterilization), and the pre-planting interval. </t>
  </si>
  <si>
    <t>P: Substrates of natural origins do not come from designated conservation areas.
C: There shall be records that attest to the source of the substrate of natural origin being used. These records shall demonstrate that the substrate does not come from designated conservation areas.</t>
  </si>
  <si>
    <t>P: For substrates of natural origin, can the producer demonstrate that they do not come from designated conservation areas?
C: Records attesting the origin of the substrates of natural origin being used are available. These records demonstrate that the substrates do not come from designated conservation areas.</t>
  </si>
  <si>
    <t>P: At least 10% by volume of substrates used in production are alternatives to peat, there is a plan to continuously reduce the amount of peat used, and there is a plan to use only peat that comes from responsible sources.
C: Evidence shall be available that at least 10% of the total volume of raw materials in the substrates used in production is not peat but a renewable alternative (renewable refers to less than 50 years).
There shall be a documented justification in cases in which substitution is not feasible.
Peat refers to dug-out peat (Sphagnum sp.), not to coco peat or any other peat.
Responsible sources of peat refer to peat grown under certification, such as Responsibly Produced Peat (RPP) certification.</t>
  </si>
  <si>
    <t>P: The application of fertilizers considers crop needs and the nutrient contribution of fertilizers, aiming to minimize nutrient loss.
C: The producer shall make a fertilizer application program (time, frequency, and quantity), to minimize nutrient loss. The program shall take into consideration:
- The nutritional needs of the crop
- The nutrient contribution of fertilizer applications including organic amendments and water used in irrigation
- Maintaining soil fertility
Records of analyses and/or crop-specific literature shall be available as evidence.
The producer shall perform calculations at least once for every single crop harvested and on a justified regular basis (e.g., every two weeks in closed systems) for continuously harvested product. (The analysis may be conducted with on-farm equipment or mobile kits).</t>
  </si>
  <si>
    <t>P: Has a cropping or soil care plan been developed to ensure minimization of nutrient loss?
C: Based on the risk analysis and soil analysis, the producer shall make a cropping plan and a fertilization program (time, frequency, and quantity) to minimize nutrient loss.</t>
  </si>
  <si>
    <t>P: Does the producer have a soil management plan?
C: The producer shall demonstrate that consideration has been given to the nutritional needs of the crop and to maintaining soil fertility. Records of analyses and/or crop-specific literature shall be available as evidence.
Flowers and ornamentals producers shall perform calculations at least once for every single crop harvested and on a justified regular basis (e.g. every 2 weeks in closed systems) for continuously harvested crops. (Analysis may be conducted with on-farm equipment or mobile kits). No N/A.</t>
  </si>
  <si>
    <t>P: The content of major nutrients (nitrogen, phosphorus, potassium) in applied fertilizers is known.
C: Documented evidence/labels detailing major nutrient content (or recognized standard values) shall be available for all fertilizers (organic and inorganic) used on registered crops within the last 24 months. In the case of the first audit, records for the last three months should be available.</t>
  </si>
  <si>
    <t>P: Is the content of major nutrients (NPK) of applied fertilizers known?
C: Documented evidence/labels detailing major nutrient content (or recognized standard values) is available for all fertilizers used on crops grown under GLOBALG.A.P. within the last 24-month period.</t>
  </si>
  <si>
    <t>P: Has the producer taken into account the nutrient contribution of organic fertilizer applications?
C: An analysis from the supply is carried out or recognized standard values are used, which take into account the contents of NPK nutrients (nitrogen (N), phosphorus (P), potassium (K)) in organic fertilizer applied in order to avoid soil contamination.</t>
  </si>
  <si>
    <t>P: Purchased inorganic fertilizers are accompanied by documented evidence of chemical content, including heavy metals.
C: Documented evidence detailing chemical content, including heavy metals, shall be available for all inorganic fertilizers used on registered crops within the last 12 months. In the case of the first audit, records for the last three months should be available.</t>
  </si>
  <si>
    <t>P: Are purchased inorganic fertilizers accompanied by documented evidence of chemical content, which includes heavy metals?
C: Documented evidence detailing chemical content, including heavy metals, is available for all inorganic fertilizers used on crops grown under GLOBALG.A.P. within the last 12-month period.</t>
  </si>
  <si>
    <t>P: A risk assessment for organic fertilizer is conducted as per intended use.
C: A risk assessment for organic fertilizer shall be conducted, covering the crop, the workers’ health, and the environment. It shall consider the following:
- Type of organic fertilizer
- Method of treatment to obtain (stabilize) the organic fertilizer
- Microbial contamination (plant and human pathogens)
- Weed/Seed content
- Heavy metal content
This also applies to substrates from biogas plants.
For commercially available organic fertilizers, accompanying documentation and certifications of quality and content may be substituted for a risk assessment.</t>
  </si>
  <si>
    <t xml:space="preserve">P: Has a risk assessment been carried out for organic fertilizer, which, prior to application, considers its source, characteristics and intended use?
C: Documented evidence is available to demonstrate that a food safety and environmental risk assessment for the use of organic fertilizer has been done, and that at least the following have been considered: 
• Type of organic fertilizer
•  Method of treatment to obtain the organic fertilizer
•  Microbial contamination (plant and human pathogens)
• Weed/seed content
•  Heavy metal content
•  Timing of application, and placement of organic fertilizer (e.g. direct contact to edible part of crop, ground between crops, etc.).
This also applies to substrates from biogas plants.
</t>
  </si>
  <si>
    <t>P: The use of human sewage sludge is prohibited on the farm.
C: Human sewage sludge shall never be used in the production of registered crops. The use of human sewage sludge that has been composted or incorporated into a commercially available product is not permitted, regardless of lawful use according to prevailing regulations.</t>
  </si>
  <si>
    <t>P: Does the producer prevent the use of human sewage sludge on the farm?
C: No treated or untreated human sewage sludge is used on the farm for the production of GLOBALG.A.P. registered crops. No N/A.</t>
  </si>
  <si>
    <t>P: Up-to-date records of all fertilizer and biostimulant applications are kept.
C: Records shall be kept of each fertilizer (organic and inorganic) and biostimulant application, including in hydroponic and fertigation systems. The records shall include:
- Name or reference of the field or greenhouse
- Name of the crop
- Application date (day, month, and year)
- Name and concentration of fertilizer applied
- Applied quantities
- Name of the applicator(s)
- Method of application</t>
  </si>
  <si>
    <t>P: Do records of all applications of soil and foliar fertilizers, both organic and inorganic, include the following criteria: 
Application dates?
C: The exact dates (day, month and year) of the application are detailed in the records of all fertilizer applications. No N/A.</t>
  </si>
  <si>
    <t>P: Do records of all applications of soil and foliar fertilizers, both organic and inorganic, include the following criteria: 
Applied fertilizer types?
C: The trade name, type of fertilizer (e.g. NPK), and concentrations (e.g. 17-17-17) are detailed in the records of all fertilizer applications. No N/A.</t>
  </si>
  <si>
    <t xml:space="preserve">P: Do records of all applications of soil and foliar fertilizers, both organic and inorganic, include the following criteria: 
Method of application?
C: The method and/or equipment used are detailed in the records of all fertilizer applications. 
In the case the method/equipment is always the same, it is acceptable to record these details only once. If there are various equipment units, these are identified individually. Methods may be e.g. via irrigation or mechanical distribution. Equipment may be e.g. manual or mechanical. No N/A.
</t>
  </si>
  <si>
    <t>P: Do records of all applications of soil and foliar fertilizers, both organic and inorganic, include the following criteria: Operator details?
C: The name of the operator who has applied the fertilizer is detailed in the records of all fertilizer applications. 
If a single individual makes all of the applications, it is acceptable to record the operator details only once.
If there is a team of workers performing the fertilization, all of them need to be listed in the records. No N/A.</t>
  </si>
  <si>
    <t>P: Management of fertilizers is supported with metrics.
C: Acceptable metrics allow calculating the following:
- Kg of nitrogen (in organic and inorganic fertilizers) used/ha/month
- Kg of phosphorus (in organic and inorganic fertilizers) used/ha/month
Metrics should refer to inorganic and organic fertilizers, units of time (e.g., growing cycle), and amounts of fertilizer per ha of production.
In Option 2 producer groups, evidence at quality management system (QMS) level is acceptable. Results (data) on metrics at producer group and farm level should be available to indicate compliance.</t>
  </si>
  <si>
    <t>P: Fertilizers and biostimulants are stored in an appropriate manner to avoid cross contamination.
C: Fertilizers and biostimulants shall be stored in a designated area separate from plant protection products (PPPs) and harvested or packed products.
Cross contamination between fertilizers (organic and inorganic), biostimulants, and PPPs shall be prevented. Use of a physical barrier (wall, sheeting, etc.) may be based upon defined risk.
Fertilizers and biostimulants that are applied together with PPPs (micronutrients, foliar fertilizers, etc.) can be stored with PPPs if both are kept in closed containers.</t>
  </si>
  <si>
    <t>P: Fertilizers and biostimulants are stored in a covered, clean, and dry area.
C: The storage area for inorganic fertilizers shall be:
- Well ventilated and free from rainwater or heavy condensation
- Free from waste, not constituting a breeding place for rodents, and allowing easy clearing of spillage and leakage
- Protected from atmospheric influences (sunlight, frost and rain, high temperatures, etc.)
Based on a risk assessment (fertilizer type, weather conditions, storage duration and location), plastic coverage may be acceptable.
It is permitted to store lime and gypsum in the field.
As long as the storage requirements on the safety data sheet (SDS) are complied with, bulk liquid fertilizers can be stored outside in containers.</t>
  </si>
  <si>
    <t>P: Fertilizers and biostimulants are stored in an appropriate manner that reduces the risk of environmental contamination.
C: Fertilizers (organic and inorganic) and biostimulants shall be stored in a manner that poses minimum risk of contamination to water sources.
In the absence of other applicable legislation, liquid fertilizer stores/tanks shall be surrounded by an impermeable barrier able to contain a capacity of 110% of the volume of the largest container.</t>
  </si>
  <si>
    <t>P: Is organic fertilizer stored in an appropriate manner that reduces the risk of contamination of the environment?
C: Organic fertilizers shall be stored in a designated area. Appropriate measures, adequate according to the risk assessment in AF 1.2.1., have been taken to prevent the contamination of water sources (e.g. concrete foundation and walls, specially built leak-proof container, etc.) or shall be stored at least 25 meters from water sources.</t>
  </si>
  <si>
    <t>P: The purchase and use of fertilizers and/or biostimulants are tracked at appropriate intervals.
C: The producer shall track fertilizer and/or biostimulant purchases and use by means of invoices, beginning and end of season or growing cycle reconciling, or other systematic methods. The stock does not need to be inventoried monthly. Whatever tracking and reconciliation process is used shall allow for identification of loss of fertilizer and/or biostimulant through theft or overapplication.</t>
  </si>
  <si>
    <t>P: Concentrated acids are stored safely.
C: Concentrated acids shall be stored separately from any other materials, in a separate, lockable room, unless stored according to the requirements for plant protection product (PPP) storage.</t>
  </si>
  <si>
    <t>P: Are concentrated acids stored in a separated, lockable room?
C: Concentrated acids shall be stored in a separate, lockable room unless stored according to the requirements for PPP storage.</t>
  </si>
  <si>
    <t>P: Are concentrated acids stored separately from any other material? 
C: Concentrated acids shall be stored separately from any other material so as to prevent any contamination (a separate room is not always necessary).</t>
  </si>
  <si>
    <t>P: A risk assessment has been undertaken to evaluate environmental issues for water management on the farm (pre- and postharvest).
C: There shall be a documented risk assessment for water used for indoor and outdoor production and postharvest activities. At minimum, the assessment shall identify environmental impacts on and of:
- Own farming activities on water sources and off-farm environments, including the risk of depleting water sources or affecting water quality
- Distribution and irrigation systems
The producer shall be aware of water sources considered critical as per public knowledge (media, civil organizations, the authorities, academia, others), where information is known to be available.
The risk assessment shall be reviewed annually or whenever changes to risks occur.</t>
  </si>
  <si>
    <t>P: Has a risk assessment been undertaken that evaluates environmental issues for water management on the farm and has it been reviewed by the management within the previous 12 months?
C: There is a documented risk assessment that identifies environmental impacts of the water sources, distribution system and irrigation and crop washing usages. In addition, the risk assessment shall take into consideration the impact of own farming activities on off-farm environments, where information is known to be available. The risk assessment shall be completed, fully implemented and it shall be reviewed and approved annually by the management. See ‘Annex AF 1 GLOBALG.A.P. Guideline Risk Assessment - Generals’ and ‘Annex CB 1 GLOBALG.A.P. Guideline: (Responsible On-Farm Water Management for Crops)’ for further guidance. No N/A.</t>
  </si>
  <si>
    <t>P: A water management plan identifies water sources, measures to address environmental issues and increase water use efficiency.
C: There shall be a documented and implemented action plan, approved by the management within the previous 12 months, which covers one or more of the following:
- Maps, photographs, drawings (hand drawings are acceptable), or other means for identifying the location of water source(s), permanent fixtures, and the flow of the water system (including holding systems, reservoirs, or any water captured for reuse)
- Permanent fixtures, including wells, gates, valves, returns, and other above-ground features that make up a complete irrigation system, all documented in such a manner as to enable location in the field
- Measures to avoid depletion and contamination of water sources
- Measures to ensure efficient use and application
- Maintenance of irrigation equipment
The following shall be included in the action plan:
- Provision of training and/or retraining of workers responsible for oversight or performance duties
- Short and long-term plans for improvement, with timescales where deficiencies exist</t>
  </si>
  <si>
    <t>P: Is there a water management plan available that identifies water sources and measures to ensure the efficiency of application and which management has approved within the previous 12 months?
C: There is a written and implemented action plan, approved by the management within the previous 12 months, which identifies water sources and measures to ensure efficient use and application.
The plan shall include one or more of the following: Maps (see AF 1.1.1.), photographs, drawings (hand drawings are acceptable), or other means to identify the location of water source(s), permanent fixtures and the flow of the water system (including holding systems, reservoirs or any water captured for re-use).
Permanent fixtures, including wells, gates, reservoirs, valves, returns and other above-ground features that make up a complete irrigation system, shall be documented in such a manner as to enable location in the field. The plan shall also assess the need for the maintenance of irrigation equipment. Training and/or retraining of personnel responsible for the oversight or performance duties shall be provided. Short and long-term plans for improvement, with timescales where deficiencies exist, shall be included. This can either be an individual plan or a regional activity that the farm may be participating in or is covered by such activities.</t>
  </si>
  <si>
    <t>P: Tools are routinely used to calculate and optimize crop irrigation.
C: The producer shall be able to demonstrate that crop irrigation requirements are calculated based on data (local agricultural institute data, farm rain gauges, drainage trays for substrate growing, evaporation meters, water tension meters for the percentage of soil moisture content, etc.). 
Where on-farm tools are in place, these shall be maintained to ensure that they are effective and in a good state of repair.
“N/A” only for rain-fed crops.</t>
  </si>
  <si>
    <t>P: Are tools used routinely to calculate and optimize the crop irrigation requirements?
C: The producer can demonstrate that crop irrigation requirements are calculated based on data (e.g. local agricultural institute data, farm rain gauges, drainage trays for substrate growing, evaporation meters, water tension meters for the percentage of soil moisture content). Where on-farm tools are in place, these should be maintained to ensure that they are effective and in a good state of repair. N/A only for rain-fed crops.</t>
  </si>
  <si>
    <t>P: Water use at farm level has valid permits/licenses where legally required.
C: Valid permits/licenses issued by the competent authority shall be available for all of the following:
- Farm water extraction
- Water storage infrastructure
- On-farm water usage including but not limited to irrigation
- Water discharge into river courses or other environmentally sensitive areas, where legally required
Collection from watercourses within the farm perimeters may require legal permits from the authorities.
These permits/licenses shall be available for the certification body (CB) audit and have valid dates.
If these are not available where required, there shall be evidence that the producer has actively applied for the permit(s), the approval is in process, and there is no clear evidence of an official prohibition for using the relevant water source(s).</t>
  </si>
  <si>
    <t>P: Where legally required, are there valid permits/licenses available for all farm water extraction, water storage infrastructure, on-farm usage and, where appropriate, any subsequent water discharge?
C: There are valid permits/licenses available issued by the competent authority for all farm water extraction; water storage infrastructure; all on-farm water usage including but not restricted to irrigation, product washing or flotation processes; and where legally required, for water discharge into river courses or other environmentally sensitive areas. These permits/licenses shall be available for inspection and have valid dates.</t>
  </si>
  <si>
    <t>P: Restrictions indicated in water permits/licenses are complied with.
C: It is not unusual for specific conditions to be set in the permits/licenses, such as hourly, daily, weekly, monthly, or yearly extraction volumes or usage rates.
Equipment used for monitoring extraction volumes shall be in the correct location to provide accurate readings.
Records shall be maintained and available to demonstrate that these conditions are being met.</t>
  </si>
  <si>
    <t>P: Where the water permits/licenses indicate specific restrictions, do the water usage and discharge records confirm that the management has complied with these?
C: It is not unusual for specific conditions to be set in the permits/licenses, such as hourly, daily, weekly, monthly, or yearly extraction volumes or usage rates. Records shall be maintained and available to demonstrate that these conditions are being met.</t>
  </si>
  <si>
    <t>P: Where feasible, measures have been implemented to collect water and, where appropriate, to recycle.
C: Water collection and/or recycling shall be implemented where economically and practically feasible (from building roofs, greenhouses, etc.).
Water collection or recycling does not refer only to rainwater.
There shall be evidence that the producer has estimated the potential amounts of rainwater that can be collected, as well as the investments required to collect it.</t>
  </si>
  <si>
    <t>P: Where feasible, have measures been implemented to collect water and, where appropriate, to recycle taking into consideration all food safety aspects?
C: Water collection is recommended where it is commercially and practically feasible, e.g. from building roofs, glasshouses, etc. Collection from watercourses within the farm perimeters may need legal permits from the authorities.</t>
  </si>
  <si>
    <t>P: Water storage facilities are present and well maintained to take advantage of periods of maximum water availability.
C: Where the farm is located in areas of seasonal water availability, there shall be water storage facilities for water use during periods when water availability is low.
These shall be in a good state of repair and appropriately fenced/secured to prevent accidents.
“N/A” if it is not feasible to collect rainwater or recycle water.</t>
  </si>
  <si>
    <t>P: Are water storage facilities present and well maintained to take advantage of periods of maximum water availability?
C: Where the farm is located in areas of seasonal water availability, there are water storage facilities for water use during periods when water availability is low. Where required, they are legally authorized, in a good state of repair, and appropriately fenced/secured to prevent accidents.</t>
  </si>
  <si>
    <t>P: Records of volumes of water abstracted from water sources are kept.
C: Records shall include the date, actual or estimated flow rate, and the volume (from water meter or based on estimations) updated on a monthly basis. This can also be the hours of systems operating on a timed flow basis.
The recommended metric is the monthly amount of water abstracted from water sources.
Amounts of abstracted water may be compared with amounts used (in irrigation or total volumes used on the farm) to improve the efficient use of water sources. Such a comparison enables identification of whether an unnecessary excess of water is being abstracted or part of water used in irrigation is, for example, recycled or collected from rainwater.</t>
  </si>
  <si>
    <t>P: Records are kept of volumes of water used in irrigation/fertigation including total application volumes of previous cycle(s).
C: Records shall include the date, cycle duration, actual or estimated flow rate, and the volume (from water meter or per irrigation unit), and be updated on a monthly basis. This can also be the hours of systems operating on a timed flow basis.
The recommended metric is the monthly amount of water used in irrigation on the farm.</t>
  </si>
  <si>
    <t>P: Are records for crop irrigation/fertigation water usage and for the previous individual crop cycle(s) with total application volumes maintained?
C: The producer shall keep records of the usage of crop irrigation/fertigation water that include the date, cycle duration, actual or estimated flow rate, and the volume (per water meter or per irrigation unit) updated on a monthly basis, based on the water management plan and an annual total. This can also be the hours of systems operating on a timed flow basis.</t>
  </si>
  <si>
    <t>P: Records of volumes of water used in all types of activities on the farm are kept (total volume used).
C: Total water usage should be recorded, including but not limited to irrigation, such as domestic use, postharvest, and others. This can be estimated, not necessarily measured.</t>
  </si>
  <si>
    <t>P: The use of treated sewage water during preharvest is justified according to a risk assessment.
C: Treated sewage water shall be used only if the risks have been identified and effectively mitigated.
Where treated sewage or reclaimed water is used, water quality shall comply with prevailing regulations or the World Health Organization (WHO-)published “Guidelines for the safe use of wastewater, excreta and greywater” (2006) where no prevailing regulations exist.
If water has the potential to be polluted (e.g., upstream contamination source), the producer shall demonstrate through analysis that the water complies with prevailing regulations and requirements, or with the WHO guideline requirements where no prevailing regulations exist.
Untreated sewage water shall never be used on crops.</t>
  </si>
  <si>
    <t>P: Is the use of treated sewage water in pre-harvest activities justified according to a risk assessment?
C: Untreated sewage is not used for irrigation/fertigation or other pre-harvest activities.
Where treated sewage water or reclaimed water is used, water quality shall comply with the WHO published Guidelines for the Safe Use of Wastewater and Excreta in Agriculture and Aquaculture 2006. Also, when there is reason to believe that the water may be coming from a possibly polluted source (i.e. because of a village upstream, etc.) the producer shall demonstrate through analysis that the water complies with the WHO guideline requirements or the local legislation for irrigation water. No N/A.</t>
  </si>
  <si>
    <t>P: A risk assessment on physical and chemical quality of water used in preharvest activities is completed.
C: Preharvest activities include irrigation/fertigation, washings, spraying, and others.
There shall be a documented risk assessment that takes into consideration, at a minimum, the following:
- Identification of the water sources and their historical testing results (where applicable)
- Method(s) of application
- Purity of the water used for plant protection product (PPP) applications
For guidance, the producer shall obtain the required water standards from the PPP label, the literature provided by the chemical manufacturers, or seek advice from a qualified agronomist.
The risk assessment shall be updated any time there is a change made to the system or a situation occurs that could introduce an opportunity to contaminate the system.</t>
  </si>
  <si>
    <t>P: Has a risk assessment on physical and chemical pollution of water used on pre-harvest activities (e.g. irrigation/fertigation, washings, spraying) been completed and has it been reviewed by the management within the last 12 months?
C: A risk assessment that takes into consideration, at a minimum, the following shall be performed and documented:
• Identification of the water sources and their historical testing results (if applicable).
• Method(s) of application (see Annex CB 1 for examples)
• Timing of water use (during crop growth stage)
• Contact of water with the crop
• Characteristics of the crop and the growth stage
• Purity of the water used for PPP applications
 PPP must be mixed in water whose quality does not compromise the effectiveness of the application. Any dissolved soil, organic matter or minerals in the water can neutralize the chemicals. For guidance, producers must obtain the required water standards from the product label, the literature provided by the chemical manufacturers, or seek advice from a qualified agronomist.
The risk assessment shall be reviewed by the management every year and updated any time there is a change made to the system or a situation occurs that could introduce an opportunity to contaminate the system. The risk assessment shall address potential physical (e.g. excessive sediment load, rubbish, plastic bags, bottles) and chemical hazards and hazard control procedures for the water distribution system.</t>
  </si>
  <si>
    <t>P: Corrective actions are taken based on results from the risk assessment.
C: Where required, corrective actions and documentation should be available as part of the management plan as identified in the water risk assessment and current sector-specific standards.</t>
  </si>
  <si>
    <t>P: Are corrective actions taken based on adverse results from the risk assessment before the next harvest cycle?
C: Where required, corrective actions and documentation are available as part of the management plan as identified in the water risk assessment and current sector specific standards.
N/A for sub-scope Flowers and Ornamentals.</t>
  </si>
  <si>
    <t>P: Implementation of integrated pest management (IPM) is assisted through training or advice.
C: Where the technically responsible person is the producer, experience shall be complemented by technical knowledge (access to IPM technical literature, specific training attendance, etc.) or the use of tools (software, on-farm detection methods, etc.).
Where an external adviser has provided assistance, training and technical competence shall be demonstrated via official qualifications, specific training, etc., unless this person has been employed for that purpose by a competent organization.
In Option 2 producer groups, evidence at quality management system (QMS) level is acceptable.</t>
  </si>
  <si>
    <t>P: Has assistance with the implementation of IPM systems been obtained through training or advice?
C: Where an external adviser has provided assistance, training and technical competence shall be demonstrated via official qualifications, specific training courses, etc., unless this person has been employed for that purpose by a competent organization (e.g. official advisory services). 
Where the technically responsible person is the producer, experience shall be complemented by technical knowledge (e.g. access to IPM technical literature, specific training course attendance, etc.) and/or the use of tools (software, on-farm detection methods, etc.).</t>
  </si>
  <si>
    <t>P: The producer is informed about the relevant pests, diseases, and weeds that affect their registered crops.
C: There shall be evidence that the producer has information and knowledge of the pests, diseases, and weeds that may affect the registered crops (individually or per group of crops). Evidence can be through verbal demonstration by the producer or through observation in the field of measures taken. In the case of pest outbreaks, the producer shall be able to show or explain which pest is affecting the crop and correlate with the integrated pest management (IPM) plan which measures can be improved to avoid a similar situation next time.
In Option 2 producer groups, evidence at quality management system (QMS) level is acceptable.</t>
  </si>
  <si>
    <t>P: There is an integrated pest management (IPM) plan describing the measures used at farm level to manage the relevant pests, diseases, and weeds that affect the registered crop(s).
C: The IPM plan shall describe the measures the producer uses or would consider using to manage the pests, diseases, and weeds relevant to the registered crop(s) (individually or per group of crops).
It shall include:
- A stepwise approach based on the preventive, nonchemical, and chemical methods which shall be applied depending on the crop and the specific situation as per judgement of the producer or expert adviser
- Monitoring of pests, diseases, and weeds to determine whether interventions are needed, with action thresholds defined by the producer
In Option 2 producer groups, evidence at quality management system (QMS) level is acceptable.</t>
  </si>
  <si>
    <t>P: The producer is aware of the crop varieties’ degree of susceptibility to pests and diseases.
C: There should be evidence that the producer understands the registered variety’s (varieties’) degree of susceptibility to pests and diseases.
Evidence does not need to be written and can include producer experience.</t>
  </si>
  <si>
    <t>P: Is the producer aware of the varieties' degree of susceptibility to pest and diseases?
C: There is written evidence of the varieties’ degree of susceptibility to pests and diseases.</t>
  </si>
  <si>
    <t>P: The producer implements prevention measures.
C: The producer shall show evidence of implementing at least two activities for the registered crops (individually or per group of crops) that include the adoption of production practices which maintain the vitality of the crops and could reduce the incidence and intensity of pest attacks, thereby reducing the need for intervention.</t>
  </si>
  <si>
    <t>P: Can the producer show evidence of implementing activities that fall under the category of:
"Prevention"?
C: The producer shall show evidence of implementing at least 2 activities per registered crop that include the adoption of production practices that could reduce the incidence and intensity of pest attacks, and thereby reducing the need for intervention.</t>
  </si>
  <si>
    <t>P: The producer practices monitoring of their registered crops to plan pest and disease management.
C: The producer shall show evidence of implementing at least two activities for the registered crops (individually or per group of crops) that will determine when and to what extent pests and their natural enemies are present, and using this information to plan what pest management techniques are required.</t>
  </si>
  <si>
    <t>P: Can the producer show evidence of implementing activities that fall under the category of:
"Observation and Monitoring"?
C: The producer shall show evidence of a) implementing at least 2 activities per registered crop that will determine when and to what extent pests and their natural enemies are present, and b) using this information to plan what pest management techniques are required.</t>
  </si>
  <si>
    <t>P: The producer makes interventions to manage pests.
C: The producer shall show evidence for situations in which specific interventions were made against pests adversely affecting the economic value of a crop. Where plant protection products (PPPs) are used as an intervention, the producer shall demonstrate a risk-based approach for the selection of the PPPs considering hazards (e.g., toxicity). The producer may elect to take no action against the pest and incur the economic loss. Where possible, nonchemical approaches shall be considered.
“N/A” if the producer did not intervene.</t>
  </si>
  <si>
    <t>P: Can the producer show evidence of implementing activities that fall under the category of:
"Intervention"?
C: The producer shall show evidence that in situations where pest attacks adversely affect the economic value of a crop, intervention with specific pest control methods will take place. Where possible, non-chemical approaches shall be considered. N/A when the producer did not need to intervene.</t>
  </si>
  <si>
    <t>P: Anti-resistance recommendations have been followed to maintain the effectiveness of available plant protection products (PPPs).
C: If the level of a pest, disease, or weed requires repeated controls in the crops, there shall be evidence that anti-resistance recommendations either on the label or from other sources (where available) are followed. If only one chemical mode-of-action or class of PPP exists or is permitted for use in the country of production or country of export, rotation of product types may not be possible due to lack of availability of suitable alternatives.
Repeated use of the same PPP or PPPs with the same mode of action may lead to selection of pests that are resistant to these PPPs.
The resistance management strategy shall be documented and consider the following points:
- Always follow the recommendations on the product label.
- Avoid lower dose rates to ensure optimal application quality.
- Use rotation programs and mixtures of PPPs with different modes of action that are effective against the target, where available.
- As far as possible, limit the number of applications of the same mode of action in a growing season as a proportion of the total number of applications.
In Option 2 producer groups, evidence at quality management system (QMS) level is acceptable.</t>
  </si>
  <si>
    <t>P: Have anti-resistance recommendations, either on the label or other sources, been followed to maintain the effectiveness of available PPPs?
C: When the level of a pest, disease or weed requires repeated controls in the crops, there is evidence that anti-resistance recommendations (where available) are followed.</t>
  </si>
  <si>
    <t>P: The producer uses the results of integrated pest management (IPM) to learn and to improve the IPM plan.
C: There shall be evidence that the producer evaluates the IPM plan on a yearly basis and introduces improvements if these were identified as necessary.
In Option 2 producer groups, evidence at quality management system (QMS) level is acceptable.</t>
  </si>
  <si>
    <t>P: Only treatments with plant protection products (PPPs) authorized for the country of production are used.
C: A system shall be in place to ensure that PPPs are used as authorized for the country where the crop is grown.
Evidence may take the form of reference lists (online acceptable), product labels, or descriptions of prevailing regulations properly referenced to the source regulation(s).
Where no official registration scheme exists in the country of production, the producer shall refer to “International Code of Conduct on the Distribution and Use of Pesticides” of the Food and Agriculture Organization (FAO).
Extrapolated PPP use is allowed as per local registration scheme (see guideline).
An up-to-date documented list that takes into account any changes in local and national legislation for PPPs shall be available for all commercial brand products (including any active ingredient compositions) used.
It shall be possible to identify in the list whether a PPP has an active ingredient that is listed by the World Health Organization (WHO) as “Extremely Hazardous (Class Ia)” (see “The WHO recommended classification of pesticides by hazard and guidelines to classification,” 2019).</t>
  </si>
  <si>
    <t>P: Does the producer only use PPPs that are currently authorized in the country of use for the target crop (i.e. where such an official registration scheme exists)?
C: All the PPPs applied are officially and currently authorized or permitted by the appropriate governmental organization in the country of application. Where no official registration scheme exists, refer to the GLOBALG.A.P. guideline on this subject (Annex CB 3) as well as the 'FAO International Code of Conduct on the Distribution and Use of Pesticides'. Refer also to Annex CB 3 for cases where the producer takes part in legal field trials for final approval of PPPs by the local government. No N/A.</t>
  </si>
  <si>
    <t>P: Is a current list kept of PPPs that are authorized in the country of production for use on crops being grown? 
C: A list is available for the commercial brand names of PPPs (including their active ingredient composition or beneficial organisms) that are authorized on crops being, or which have been, grown on the farm under GLOBALG.A.P. within the last 12 months.</t>
  </si>
  <si>
    <t>P: Plant protection products (PPPs) applied are appropriate for the crop/use site and target – either specifically or generally – as recommended on the product label or through other approvals.
C: A system shall be in place to ensure that PPPs are used as authorized for the crop – either specifically or generally – or authorized for the use site and intended purpose (i.e., for the pest or target of the intervention), as per label recommendations or official registration body publication.
If the producer uses PPPs that are currently authorized for use on greenhouse ornamental nonfood or terrestrial ornamental nonfood sites, there shall be evidence of official approval for use of that PPP on that crop in that country (where such an official registration scheme exists). All PPPs shall be correctly and properly labeled.
Examples of registrations that are meant generally for ornamentals: “Flowering ornamentals like roses, daisies;” “Flowers such as roses and daises;” “Ornamentals;” “Bulbs;” “Potted and bedding plants.”
Examples of registrations that are meant generally for targets: One product label may specifically and exclusively refer to “green aphids,” while a different product label may mention green aphids but also mention “piercing and sucking insects” in general.</t>
  </si>
  <si>
    <t>P: Is the PPP that has been applied appropriate for the target as recommended on the product label?
C: All the PPPs applied to the crop are suitable and can be justified (according to label recommendations or official registration body publication) for the pest, disease, weed or target of the PPP intervention. If the producer uses an off-label PPP, there shall be evidence of official approval for use of that PPP on that crop in that country. No N/A.</t>
  </si>
  <si>
    <t>P: Invoices and/or procurement documentation of plant protection products (PPPs) and postharvest treatments are kept.
C: Efforts shall be made to avoid illegal and counterfeit PPPs.
Invoices, procurement documentation, or packing slips of all PPPs used and/or stored shall be retained.</t>
  </si>
  <si>
    <t>P: Are invoices of PPPs kept?
C: Invoices or packing slips of all PPPs used and/or stored shall be kept for record keeping and available at the time of the external inspection. No N/A.</t>
  </si>
  <si>
    <t>P: Records of plant protection product (PPP) applications are kept.
C: All PPP application records shall specify the following information:
- Crop
- Field or greenhouse
- Area of application (m2 or ha)
- Date (day/month/year) and end time of application
- Justification (e.g., name of the pest(s) treated)
- Complete product trade name of the PPP (including formulation)
- Name of active ingredient and concentration in commercial product (g/kg or g/l)
- PPP quantity applied (i.e., quantity of commercial concentrated product): Amount of PPP to be applied expressed in weight or volume, or the total quantity of water (or other carrier medium)
- Total spray volume applied (quantity of water or other carrier medium)</t>
  </si>
  <si>
    <t>P: Are records of all PPP applications kept and do they include the following minimum criteria:
• Crop name and/or variety
• Application location
• Date and end time of application
• Product trade name and active ingredient
• Pre-harvest interval
C: All PPP application records shall specify: 
• The crop and/or variety treated. No N/A.
•  The geographical area, the name or reference of the farm, and the field, orchard or greenhouse where the crop is located. No N/A.
•  The exact dates (day/month/year) and end time of the application. The actual date (end date, if applied more than one day) of application shall be recorded. Producers need not record end times, but in these cases it shall be considered that application was done at the end of the day recorded. This information shall be used to cross-check compliance with the pre-harvest intervals. No N/A.
• The complete trade name (including formulation) and active ingredient or beneficial organism with scientific name. The active ingredient shall be recorded or it shall be possible to connect the trade name information to the active ingredient. No N/A.
• The pre-harvest interval has been recorded for all PPP applications where a pre-harvest interval is stated on the product label or, if not on label, as stated by an official source. No N/A unless Flowers and Ornamentals certification.</t>
  </si>
  <si>
    <t>P: Additional records of all plant protection product (PPP) applications are kept.
C: Additional records shall include:
- Name of applicator: The full name and/or signature of the responsible person(s) applying the PPPs shall be recorded. For electronic software systems, measures shall be in place to ensure authenticity of records. If there is a team of workers doing the application, all workers shall be listed in the records.
- Technical authorization for the application: The technically responsible person making the decision on the use and the doses of the PPP(s) being applied shall be identified in the records.
- Type of machinery or application equipment/method used (backpack sprayer, high-volume, U.L.V., irrigation system, dusting, fogger, aerial, or another method) for all the PPPs applied shall be detailed in all PPP application records (if there are various units, these are identified individually).
- Weather conditions at time of application: The local weather conditions (wind, sunny/overcast, humidity, etc.) affecting effectiveness of treatment or drift to neighboring crops shall be recorded for each application. This may be in the form of pictograms with tick boxes, text information, or another viable system on the record.
“N/A” for covered crops.</t>
  </si>
  <si>
    <t>P: Are records of all PPP applications kept and do they also include the following criteria:
Operator?
C: Full name and/or signature of the responsible operator(s) applying the PPPs shall be recorded. For electronic software systems, measures shall be in place to ensure authenticity of records. If a single individual makes all the applications, it is acceptable to record the operator details only once. 
If there is a team of workers doing the application, all of them need to be listed in the records. No N/A.</t>
  </si>
  <si>
    <t>P: Are records of all PPP applications kept and do they also include the following criteria:
Technical authorization for application?
C: The technically responsible person making the decision on the use and the doses of the PPP(s) being applied has been identified in the records. If a single individual authorizes all the applications, it is acceptable to record this person's details only once. No N/A.</t>
  </si>
  <si>
    <t>P: Are records of all PPP applications kept and do they also include the following criteria:
Weather conditions at time of application?
C: Local weather conditions (e.g. wind, sunny/covered and humidity) affecting effectiveness of treatment or drift to neighboring crops shall be recorded for all PPP applications. This may be in the form of pictograms with tick boxes, text information, or another viable system on the record. N/A for covered crops.</t>
  </si>
  <si>
    <t>P: The producer takes active measures to prevent plant protection product (PPP) drift to neighboring plots.
C: The producer shall take active measures to avoid the risk of PPP drift from own plots to neighboring production areas. This may include, but is not limited to, knowledge of what neighbors are growing, planting living fences, maintenance of spray equipment, etc.</t>
  </si>
  <si>
    <t>P: Are records of all PPP applications kept and do they also include the following criteria:
Does the producer take active measures to prevent pesticide drift to neighboring plots?
C: The producer shall take active measures to avoid the risk of pesticide drift from own plots to neighboring production areas. This may include, but is not limited to, knowledge of what the neighbors are growing, maintenance of spray equipment, etc.</t>
  </si>
  <si>
    <t>P: The producer takes active measures to prevent plant protection product (PPP) drift from neighboring plots.
C: The producer should take active measures to avoid the risk of PPP drift from adjacent plots e.g., by making agreements and organizing communication with producers from neighboring plots in order to eliminate the risk of undesired PPP drift and by planting vegetative buffers at the edges of cropped fields.
“N/A” if not identified as a risk.</t>
  </si>
  <si>
    <t>P: Are records of all PPP applications kept and do they also include the following criteria:
Does the producer take active measures to prevent pesticide drift from neighboring plots?
C: The producer shall take active measures to avoid the risk of pesticide drift from adjacent plots e.g. by making agreements and organizing communication with producers from neighboring plots in order to eliminate the risk for undesired pesticide drift, by planting vegetative buffers at the edges of cropped fields, and by increasing pesticide sampling on such fields. N/A if not identified as risk.</t>
  </si>
  <si>
    <t>P: Management of plant protection products (PPPs) is supported with metrics.
C: Recommended metrics are: kg of active ingredient of PPP used/crop/ha/month.
In Option 2 producer groups, evidence at quality management system (QMS) level is acceptable. Results (data) on metrics at producer group and farm level should be available to indicate compliance.</t>
  </si>
  <si>
    <t>P: Surplus application mixes or tank washings are disposed of responsibly.
C: Applying surplus spray and tank washings to the crop shall be the first method of disposal, providing that the overall label dose rate is not exceeded. Disposal shall compromise neither workers’ safety nor the environment. No agrochemical wastewater shall be released into the open environment.</t>
  </si>
  <si>
    <t>P: Is surplus application mix or tank washings disposed of in a way that does not compromise food safety and the environment?
C: Applying surplus spray and tank washings to the crop is a first priority under the condition that the overall label dose rate is not exceeded. Surplus mix or tank washings shall be disposed of in a manner that does compromise neither food safety nor the environment. Records are kept. No N/A.</t>
  </si>
  <si>
    <t>P: Plant protection products (PPPs), biocontrol agents and/or postharvest treatment products are stored in accordance with basic rules to ensure safe storage and use.
C: The PPP storage shall:
- Comply with all the appropriate current national, regional, and local legislation and regulations
- Be kept secure and locked when not in use
- Be accessible only to people with formal training in handling PPPs
- Be properly ventilated
- Have measuring equipment to support the accuracy of mixtures, including containers with graduation demarcations and calibrated scales
- Be equipped with utensils (buckets, water supply point, etc.), which shall be kept clean for the safe and efficient handling of all PPPs that can be applied (This last also applies to the filling/mixing area, if this is different.)
- Prevent cross contamination between PPPs and harvested products and other materials by the use of a physical barrier (wall, sheeting, etc.)
- Ensure all PPPs used on registered crops are stored separately from those used on nonregistered crops (e.g., garden chemicals)
- Contain the PPPs in their original containers and packages (In the case of breakage only, the new package shall contain all the information of the original label.)</t>
  </si>
  <si>
    <t>P: Are PPPs stored in accordance with local regulations in a secure place with sufficient facilities for measuring and mixing them, and are they kept in their original package?
C: The PPP storage facilities shall: 
• Comply with all the appropriate current national, regional and local legislation and regulations.
• Be kept secure under lock and key. No N/A.
• Have measuring equipment whose graduation for containers and calibration verification for scales been verified annually by the producer to assure accuracy of mixtures, and are equipped with utensils (e.g. buckets, water supply point, etc.), and they are kept clean for the safe and efficient handling of all plant protection products that can be applied. This also applies to the filling/mixing area if this is different. No N/A.
• Contain the PPPs in their original containers and packs. In the case of breakage only, the new package shall contain all the information of the original label. Refer to CB. 7.9.1. No N/A.</t>
  </si>
  <si>
    <t>P: Are PPPs stored in a location that is:
Well ventilated (in the case of walk-in storage)?
C: The PPP storage facilities have sufficient and constant ventilation of fresh air to avoid a build-up of harmful vapors. No N/A.</t>
  </si>
  <si>
    <t>P: Are PPPs stored in a location that is:
Located away from other materials?
C: The minimum requirement is to prevent cross contamination between PPPs and other surfaces or materials that may enter into contact with the edible part of the crop by the use of a physical barrier (wall, sheeting, etc.). No N/A.</t>
  </si>
  <si>
    <t>P: Are keys and access to the PPP storage facility limited to workers with formal training in the handling of PPPs?
C: The PPP storage facilities are kept locked and physical access is only granted in the presence of persons who can demonstrate formal training in the safe handling and use of PPPs. No N/A.</t>
  </si>
  <si>
    <t>P: Are PPP approved for use on the crops registered for GLOBALG.A.P. Certification stored separately within the storage facility from PPPs used for other purposes?
C: PPPs used for purposes other than for registered and/or certified crops (i.e. use in garden etc.) are clearly identified and stored separately in the PPP store.</t>
  </si>
  <si>
    <t>P: The plant protection product (PPP) storage is structurally sound and robust.
C: Storage capacity shall be sufficient to contain all PPPs and postharvest treatment products during the peak application season. The storage space shall be sturdy.
The PPPs and postharvest treatment product storage shall mitigate health and safety risks to workers and the risk of cross contamination. between the PPPs and postharvest products or with other products.
Where shelving is used, it shall be made of nonabsorbent material, and liquids shall never be stored above powders or granular formulations.</t>
  </si>
  <si>
    <t>P: Are PPPs stored in a location that is:
Sound?
C: The PPP storage facilities are built in a manner that is structurally sound and robust. 
Storage capacity shall be appropriate for the highest amount of PPPs that need to be stored during the PPP application season, and the PPPs are stored in a way that is not dangerous for the workers and does not create a risk of cross-contamination between them or with other products. No N/A.</t>
  </si>
  <si>
    <t>P: Plant protection product (PPP) storage is illuminated.
C: The storage shall be sufficiently illuminated by natural or artificial lighting to ensure that all product labels can be easily read.</t>
  </si>
  <si>
    <t>P: Are PPPs stored in a location that is:
Well lit?
C: The PPP storage facilities have or are located in areas with sufficient illumination by natural or artificial lighting to ensure that all product labels can be easily read while on the shelves. No N/A.</t>
  </si>
  <si>
    <t>P: The plant protection product (PPP) storage is able to retain and manage spillage.
C: The PPP storage shall have retaining tanks or shall be bunded to 110% of the volume of the largest container of stored liquid to ensure that there cannot be any leakage, seepage, or contamination to the exterior of the storage. Materials and tools such as sand, floor brush and dustpan, and plastic bags shall be available and in a fixed location to be used exclusively in case of spillage of PPPs.</t>
  </si>
  <si>
    <t>P: Is the PPP storage facility able to retain spillage?
C: The PPP storage facilities have retaining tanks or products are bunded according to 110 % of the volume of the largest container of stored liquid, to ensure that there cannot be any leakage, seepage, or contamination to the exterior of the facility. No N/A.</t>
  </si>
  <si>
    <t>P: Are there facilities to deal with spillage?
C: The PPP storage facilities and all designated fixed filling/mixing areas are equipped with a container of absorbent inert material such as sand, floor brush and dustpan, and plastic bags that must be in a fixed location to be used exclusively in case of spillage of PPPs. No N/A.</t>
  </si>
  <si>
    <t>P: The purchase and use of plant protection products (PPPs) are tracked at appropriate intervals.
C: The stock inventory (type and amount of PPPs stored; number of units, e.g., bottles, is allowed) shall be updated within an appropriate interval (season, every two months, etc.) after there is movement of the stock (in and out). The stock update can be calculated by registration of supply (invoices or other records of incoming PPPs) and use (treatments/applications), but there shall be regular checks of the actual content to avoid deviations with calculations.</t>
  </si>
  <si>
    <t>P: Is there an up-to-date PPP stock inventory or calculation of stock with incoming PPPs and records of use available?
C: The stock inventory (type and amount of PPPs stored, number of units, e.g. bottles, is allowed) shall be updated within a month after there is a movement of the stock (in and out). The stock update can be calculated by registration of supply (invoices or other records of incoming PPPs) and use (treatments/applications), but there shall be regular checks of the actual content to avoid deviations with calculations.</t>
  </si>
  <si>
    <t>P: An accident procedure is available near the plant protection product (PPP)/chemical storage.
C: An accident procedure containing all appropriate information and emergency contact telephone numbers shall be present and display the basic steps of primary accident care. The procedure shall be accessible by all persons working near the PPP/chemical storage(s) and designated mixing area(s).</t>
  </si>
  <si>
    <t>P: Is the accident procedure visible and accessible within 10 meters of the PPP/chemical storage facilities?
C: An accident procedure containing all information detailed in AF 4.3.1 and including emergency contact telephone numbers shall visually display the basic steps of primary accident care and be accessible by all persons within 10 meters of the PPP/chemical storage facilities and designated mixing areas. No N/A.</t>
  </si>
  <si>
    <t>P: Facilities are available to deal with operator contamination.
C: All plant protection product (PPP)/chemical storage and filling/mixing areas present on the farm shall have eyewash amenities, a source of clean water near the work area, and a first aid kit containing the relevant first aid material.</t>
  </si>
  <si>
    <t>P: Are there facilities to deal with accidental operator contamination?
C: All PPP/chemical storage facilities and all filling/mixing areas present on the farm have eye washing amenities, a source of clean water at a distance no farther than 10 meters, and a first aid kit containing the relevant aid material (e.g. a pesticide first aid kit might need aid material for corrosive chemicals or alkaline liquid in case of swallowing, and might not need bandages and splints), all of which are clearly and permanently marked via signage. No N/A.</t>
  </si>
  <si>
    <t>P: Access to health checks is available to workers with exposure to applicable plant protection products (PPPs) according to the risk assessment or exposure and toxicity of products.
C: The producer shall provide workers who come into contact with PPPs the option of receiving health checks annually or according to the workers’ health and safety risk assessment. The health checks shall honor the privacy of personal information. The risk assessment shall identify the specific chemical exposure that would warrant the health check. Where health checks exist through government farm worker programs or other systems, these may be used as justification in the risk assessment that health care for high-exposure workers is readily available. Workers shall be informed of how to access these health services.</t>
  </si>
  <si>
    <t>P: Does the producer offer all workers who have contact with PPPs the possibility to be submitted to annual health checks or with a frequency according to a risk assessment that considers their exposure and toxicity of products used?
C: The producer provides all workers who are in contact with PPPs the option of being voluntarily submitted to health checks annually or according to health and safety risk assessment (see AF 4.1.1). These health checks shall comply with national, regional or local codes of practice, and use of results shall respect the legality of disclosure of personal data.</t>
  </si>
  <si>
    <t>P: The farm has documented procedures addressing re-entry times after plant protection product (PPP) application.
C: Based on the PPP label instructions, there shall be clear, documented procedures that regulate re-entry intervals for PPPs applied to crops (standard operating procedure: when intervals start and end, time of interval or signs to enter, how to enter, exceptions to entering during interval, and equipment and time in the field required, etc.). Special attention shall be paid to workers at greater risk, e.g., underage or pregnant/lactating workers.
Where no re-entry period is stated, re-entry shall not be allowed until the chemical have dried on the crop.</t>
  </si>
  <si>
    <t>P: Are there procedures dealing with re-entry times on the farm?
C: There are clear documented procedures based on the label instructions that regulate all the re-entry intervals for PPPs applied to the crops. Special attention should be paid to workers at the greatest risk, i.e. pregnant/lactating workers, and the elderly. Where no re-entry information is available on the label, there are no specific minimum intervals, but the spray must have dried on the plants before workers re-enter the growing area.</t>
  </si>
  <si>
    <t>P: Plant protection products (PPPs) are transported between production sites in a safe and secure manner.
C: The producer shall ensure that the PPPs are transported in a way that mitigates risk to the environment or the health of the worker(s) and shall follow best industry practices.</t>
  </si>
  <si>
    <t>P: If concentrate PPPs are transported on and between farms, are they transported in a safe and secure manner?
C: All transport of PPPs shall be in compliance with all applicable legislation. When legislation does not exist, the producer shall in any case guarantee that the PPPs are transported in a way that does not pose a risk to the health of the worker(s) transporting them.</t>
  </si>
  <si>
    <t>P: Plant protection products (PPPs) are mixed and handled according to label requirements.
C: Appropriate measuring equipment shall be adequate for mixing PPPs, and the correct handling and filling procedures shall be followed.</t>
  </si>
  <si>
    <t>P: When mixing PPPs, are the correct handling and filling procedures followed as stated on the label?
C: Facilities, including appropriate measuring equipment, shall be adequate for mixing PPPs, so that the correct handling and filling procedures, as stated on the label, can be followed. No N/A.</t>
  </si>
  <si>
    <t>P: Empty plant protection product (PPP) containers are triple rinsed with water before storage and disposal, and the rinsate is disposed of in such a way as to mitigate the risk to the environment.
C: Pressure-rinsing equipment for PPP containers shall be installed on the PPP application machinery, or there shall be documented instructions to rinse each container at least three times prior to its disposal.
Either via the use of a container-handling device or according to a documented procedure for the application equipment operators, the rinsate from the empty PPP containers shall always be put back into the application equipment tank when mixing or disposed of in a manner that compromises neither workers’ safety nor the environment.</t>
  </si>
  <si>
    <t>P: Are empty containers rinsed either via the use of an integrated pressure-rinsing device on the application equipment or at least 3 times with water before storage and disposal, and is the rinsate from empty containers returned to the application equipment tank or disposed of in accordance with CB 7.5.1?
C: Pressure-rinsing equipment for PPP containers shall be installed on the PPP application machinery or there shall be clear written instructions to rinse each container at least 3 times prior to its disposal. 
Either via the use of a container-handling device or according to a written procedure for the application equipment operators, the rinsate from the empty PPP containers shall always be put back into the application equipment tank when mixing, or disposed of in a manner that does compromise neither food safety nor the environment. No N/A.</t>
  </si>
  <si>
    <t>P: The reuse of empty plant protection product (PPP) containers for purposes other than containing and transporting identical products is avoided.
C: There shall be evidence that empty PPP containers have not been and currently are not being reused for anything other than containing and transporting identical products as stated on the original label. In regions where there is a risk that the container could be used to carry drinking water, containers shall be punctured prior to disposal.</t>
  </si>
  <si>
    <t>P: Is re-use of empty PPP containers for purposes other than containing and transporting the identical product being avoided?
C: There is evidence that empty PPP containers have not been or currently are not being re-used for anything other than containing and transporting identical product as stated on the original label. No N/A.</t>
  </si>
  <si>
    <t>P: Empty containers are kept secure until disposal is possible.
C: There shall be a designated secure storage point for all empty plant protection product (PPP) containers prior to disposal that is isolated from the crop and packaging materials (e.g., permanently marked via signage) with physically restricted access for persons and fauna.</t>
  </si>
  <si>
    <t>P: Are empty containers kept secure until disposal is possible?
C: There is a designated secure store point for all empty PPP containers prior to disposal that is isolated from the crop and packaging materials (i.e. permanently marked via signage and locked, with physically restricted access for persons and fauna).</t>
  </si>
  <si>
    <t>P: Empty plant protection product (PPP) containers are disposed of in such a way as to mitigate the risk to humans and the environment.
C: The producer shall dispose of empty PPP containers using a safe handling system prior to the disposal, and a disposal method that avoids exposing people to the contents and avoids contamination of the environment (watercourses, flora, and fauna).</t>
  </si>
  <si>
    <t>P: Does disposal of empty PPP containers occur in a manner that avoids exposure to humans and contamination of the environment? 
C: Producers shall dispose of empty PPP containers using a secure storage point, a safe handling system prior to the disposal, and a disposal method that complies with applicable legislation and avoids exposure to people and the contamination of the environment (watercourses, flora and fauna). No N/A.</t>
  </si>
  <si>
    <t>P: Official collection and disposal systems are used, when available, and the empty containers are then adequately stored, labeled, and handled according to the rules of that collection system.
C: Where official collection and disposal systems exist, there shall be records of participation by the producer. All empty plant protection product (PPP) containers, once emptied, shall be adequately stored, labeled, handled, and disposed of according to the requirements of the official collection and disposal schemes, where applicable.</t>
  </si>
  <si>
    <t>P: Are official collection and disposal systems used when available, and in that case are the empty containers adequately stored, labeled, and handled according to the rules of a collection system?
C: Where official collection and disposal systems exist, there are records of participation by the producer. All the empty PPP containers, once emptied, shall be adequately stored, labeled, handled, and disposed of according to the requirements of the official collection and disposal schemes, where applicable.</t>
  </si>
  <si>
    <t>P: All local regulations regarding disposal or destruction of plant protection product (PPP) containers are complied with.
C: All the relevant national, regional, and local regulations and legislation, if such exist, shall have been complied with regarding the disposal of empty PPP containers.</t>
  </si>
  <si>
    <t>P: Are all local regulations regarding disposal or destruction of containers observed?
C: All the relevant national, regional and local regulations and legislation, if such exist, have been complied with regarding the disposal of empty PPP containers.</t>
  </si>
  <si>
    <t>P: Obsolete plant protection products (PPPs) are securely maintained, identified, and disposed of via authorized or approved channels.
C: There shall be records indicating that obsolete PPPs have been disposed of via officially authorized channels. If this is not possible, obsolete PPPs shall be securely maintained and identifiable.</t>
  </si>
  <si>
    <t>P: Are obsolete PPPs securely maintained and identified and disposed of by authorized or approved channels?
C: There are records that indicate that obsolete PPPs have been disposed of via officially authorized channels. When this is not possible, obsolete PPPs are securely maintained and identifiable.</t>
  </si>
  <si>
    <t>P: Up-to-date application records are kept of all other substances not covered under any of the sections.
C: If preparations such as plant strengtheners, soil conditioners, or any other such substances, whether homemade or purchased, are used on registered crops, records shall be available. Records shall contain the name of the substance (e.g., plant from which it derives), the crop, the field, and the date. In the case of purchased products, the trade or commercial name, where applicable, and the active substance or ingredient, or the main source (plant, algae, mineral, etc.) shall be recorded.
The producer shall ensure that the use does not compromise workers’ health or the environment.</t>
  </si>
  <si>
    <t>P: Are records available for all other substances, including those that are made on-farm, used on crops and/or soil that are not covered under the sections on fertilizer and PPPs?
C: If preparations, such as plant strengtheners, soil conditioners, or any other such substances are used on certified crops, be they home-made or purchased, records shall be available. These records shall include the name of the substance (e.g. plant from which it derives), the crop, the field, the date, and the amount applied. In case of purchased products, also the trade or commercial name, if applicable, and the active substance or ingredient, or the main source (e.g. plants, algae, mineral, etc.) shall be recorded. If in the country of production a registration scheme for this substance(s) exists, it has to be approved. 
Where the substances do not require registration for use in the country of production, the producer shall make sure that the use does not compromise food safety.
Records of these materials must contain information about the ingredients where available, and if there is a risk of exceeding MRLs, CB 7.6.2 must be met.</t>
  </si>
  <si>
    <t>P: Equipment, tools, and devices are fit for purpose and maintained.
C: Equipment, tools, and devices (scales, plant protection product (PPP) or fertilizer application equipment, thermometers, pH meters, etc.) shall be maintained and, where applicable, calibrated at least annually.
Equipment maintenance, calibration (where applicable), and repairs shall be documented. Maintenance activities shall not present risks to the environment or workers.
PPP sprayers: The calibration of PPP application machinery (automatic and nonautomatic) shall have been verified for correct operation within the last 12 months, and this verification shall be certified or documented either by participation in an official scheme (where it exists) or by having been carried out by a person who can demonstrate their competence.
Irrigation/Fertigation equipment: At a minimum, annual maintenance records shall be kept for all methods of irrigation/fertigation machinery/techniques used.</t>
  </si>
  <si>
    <t>P: Is equipment sensitive to the environment and other equipment used on the farming activities (e.g. fertilizer spreaders, equipment used for weighing and temperature control) routinely verified and, where applicable, calibrated at least annually?
C: The equipment used is kept in a good state of repair with documented evidence of up-to-date maintenance sheets for all repairs, oil changes, etc. undertaken.
E.g. fertilizer spreader: There shall exist, as a minimum, records stating that the verification of calibration has been carried out by a specialized company, supplier of fertilization equipment or by the technically responsible person of the farm within the last 12 months.
If small handheld measures not individually identifiable are used, then their average capacity has been verified and documented, with all such items in use having been compared to a standard measure at least annually.</t>
  </si>
  <si>
    <t>P: The plant protection product (PPP) and fertilizer equipment is stored in such a way as to prevent risks to people’s health or the environment.
C: The equipment used in the application of PPPs (spray tanks, backpack sprayers, etc.) shall be stored in a secure way that prevents risks to people’s health, environmental pollution and/or contamination of the harvested products.</t>
  </si>
  <si>
    <t>P: Is the PPP equipment stored in such a way as to prevent product contamination?
C: The equipment used in the application of PPPs (e.g. spray tanks, knapsacks) is stored in a secure way that prevents product contamination or other materials that may enter into contact with the edible part of the harvested products.</t>
  </si>
  <si>
    <t>P: A risk assessment has been undertaken to evaluate quality issues in water used in postharvest.
C: The risk assessment shall consider frequency of analysis, sources of water, chemical and mineral contaminants.
The risk assessment shall be reviewed annually, when risks change due to operational changes, or when a situation occurs that could introduce an opportunity to contaminate the system.</t>
  </si>
  <si>
    <t>P: Has a risk assessment for post-harvest water been completed and has the management reviewed it within the last 12 months?
C: Part of the risk assessment shall consider frequency of analysis, sources of water, chemical and mineral contaminants, and the environment.
The risk assessment shall be reviewed by the management every year and updated any time there is a change made to the system or a situation occurs that could introduce an opportunity to contaminate the system.</t>
  </si>
  <si>
    <t>P: Laboratory testing occurs in a manner consistent with industry requirements.
C: The water analysis should be undertaken by a laboratory that has quality control procedures.</t>
  </si>
  <si>
    <t xml:space="preserve">P: Is the laboratory carrying out the water analysis a suitable one?
C: The water analysis for the product washing is undertaken by a laboratory currently accredited to ISO 17025 or its national equivalent or one that can demonstrate via documentation that it is in the process of gaining accreditation. </t>
  </si>
  <si>
    <t>P: Corrective actions are taken based on results from the risk assessment and the results of the water analysis.
C: Records shall be available of the actions taken to address risks of water quality used in postharvest, along with records of their results.</t>
  </si>
  <si>
    <t xml:space="preserve">P: Have any adverse results been acted upon? 
C: Records are available of the actions taken and their results. </t>
  </si>
  <si>
    <t>P: The producer uses postharvest treatments if and only if there are no existing alternatives to ensure maintenance of good quality.
C: All possible alternatives for the use of postharvest treatments shall have been considered and evaluated, and chemicals shall be used only where there is no technically accepted alternative.
Postharvest treatments may include plant protection products (PPPs), inks to color flowers, and other treatments.</t>
  </si>
  <si>
    <t>P: Are post-harvest treatments only used if no alternative exists to ensure maintenance of good quality?
C: All possible alternatives for the use of post-harvest chemicals have been considered and evaluated, and chemicals are only used where there is no technically accepted alternative.</t>
  </si>
  <si>
    <t>P: All label instructions are complied with.
C: Clear procedures shall be in place and documentation (postharvest protection product (PPP) application records, packaging/delivery dates of treated products, etc.) shall be available demonstrating that the label instructions for chemicals applied to the harvested products have been complied with.</t>
  </si>
  <si>
    <t>P: Are all label instructions observed?
C: Clear procedures are in place and documentation is available, i.e. post-harvest protection products application records and packaging/delivery dates of treated products, which demonstrate that the label instructions for chemicals applied to the harvested crop have been observed.</t>
  </si>
  <si>
    <t>P: The producer uses only those plant protection products (PPPs) that are officially registered in the country of use and approved for postharvest use.
C: All postharvest PPPs or any other postharvest treatments used on the harvested products shall be officially registered or permitted by the appropriate governmental organization in the country of application, approved for use in the country of application, and approved for postharvest use as indicated on the biocide and PPP labels. Where no official registration scheme exists, refer to the GLOBALG.A.P. guideline on this subject and to “International Code of Conduct on the Distribution and Use of Pesticides” of the Food and Agriculture Organization (FAO).</t>
  </si>
  <si>
    <t>P: Does the producer only use PPPs that are officially registered in the country of use and approved for post-harvest use on the harvested crop being protected? 
C: All the post-harvest PPPs used on harvested crop are officially registered or permitted by the appropriate governmental organization in the country of application, approved for use in the country of application, and approved for use on the harvested crop to which it is applied as indicated on the biocides and PPPs’ labels. Where no official registration scheme exists, refer to the GLOBALG.A.P. guideline in Annex CB 3 on this subject and the ‘FAO International Code of Conduct on the Distribution and Use of Pesticides’.</t>
  </si>
  <si>
    <t>P: The producer keeps an up-to-date list of postharvest plant protection products (PPPs) that are used, and approved for use, on crops being grown.
C: An up-to-date documented list shall be available that takes into account any changes in local and national PPP legislation. The list shall contain the commercial brand names of PPPs (including their active ingredient composition or beneficial organisms) that have been or are being used on registered crops grown on the farm within the last 12 months.</t>
  </si>
  <si>
    <t>P: Is an up-to-date list maintained of post-harvest PPPs that are used, and approved for use, on crops being grown? 
C: An up-to-date documented list that takes into account any changes in local and national PPP legislation is available for the commercial brand names of PPPs (including their active ingredient composition, or beneficial organisms) that have been or are being used on crops grown on the farm under GLOBALG.A.P. within the last 12 months. No N/A.</t>
  </si>
  <si>
    <t>P: The producer and/or packer has consulted their customers to determine whether there are restrictions on specific postharvest treatments or any additional commercial restrictions.
C: There shall be documentation confirming the request from the producer and/or packer for information on additional restrictions.</t>
  </si>
  <si>
    <t>P: Records of postharvest treatment applications are kept.
C: The following information shall be included in all records of postharvest plant protection product (PPP) applications:
- The lot or batch of harvested product treated
- The name or reference of the farm or harvested product-handling site where the treatment was undertaken
- The exact dates (day/month/year) of the applications
- The type of treatment used for PPP application (spraying, drenching, gassing, etc.)
- The justification for the application (i.e., common name of pest to be treated)
- The complete trade name and active ingredient (including formulation) or beneficial organism with scientific name
- The amount of PPP applied in weight or volume per liter of water or other carrier medium
- The name of the person who has applied the PPP to the harvested product</t>
  </si>
  <si>
    <t>P: Are all records of post-harvest treatments maintained and do they include the minimum criteria listed below? 
•	Identity of harvested crops (i.e. lot or batch of products)
•	Location 
•	Application dates 
•	Type of treatment 
•	Product trade name and active ingredient 
•	Product quantity
C: The following information is recorded in all records of post-harvest biocide, wax and PPP applications: 
•	The lot or batch of harvested crop treated
•	The geographical area, the name or reference of the farm, or harvested crop-handling site where the treatment was undertaken
•	The exact dates (day/month/year) of the applications
•	The type of treatment used for product application (e.g. spraying, drenching, gassing etc.)
•	The complete trade name (including formulation) and active ingredient or beneficial organism with scientific name. The active ingredient shall be recorded or it shall be possible to connect the trade name information to the active ingredient
•	The amount of product applied in weight or volume per liter of water or other carrier medium
No N/A.</t>
  </si>
  <si>
    <t>P: Records of all post-harvest treatments shall be kept and shall include the following criteria:
The name of the operator
C: The name of the operator who has applied the PPP to the harvested crop is documented in all records of post-harvest PPP applications.</t>
  </si>
  <si>
    <t>P: Records of all post-harvest treatments shall be kept and shall include the following criteria:
The justification for application
C: The common name of the pest and/or disease to be treated is documented in all records of post-harvest PPP applications.</t>
  </si>
  <si>
    <t>P: Postharvest packaging on the farm has been stored in such a way as to prevent contamination by rodents, pests, birds, and physical and chemical hazards.
C: All consumer packaging shall be stored with control measures for rodents, pests, birds, and physical and chemical hazards.
Note: Pots in which plants are grown are not considered packaging material.</t>
  </si>
  <si>
    <t>P: Has post-harvest packaging on the farm been stored in such a way as to avoid contamination by rodents, pests, birds, and physical and chemical hazards?
C: All consumer packaging is stored with control measures for rodents, pests, birds, and physical and chemical hazards. No N/A.
Note: Pots where plants are grown are not considered packaging material.</t>
  </si>
  <si>
    <t>P: Reusable cultivation materials are cleaned to ensure that they are free of foreign materials.
C: Cultivation materials, including pots, crates, buckets, and other containers, shall be cleaned, and based on the risk of contamination there shall be a cleaning schedule in place to ensure that, at a minimum, they are free of foreign materials before reuse.
The above does not apply to pots that are not reused.</t>
  </si>
  <si>
    <t>P: Are reusable cultivation materials cleaned to ensure that they are free of foreign material?
C: Cultivation materials including pots, crates, buckets and other containers are cleaned, and based on risk of contamination, there is a cleaning schedule in place at a minimum to ensure that they are free of foreign materials before reuse.
This is not applicable to pots that are not re-used.</t>
  </si>
  <si>
    <t>P: Waste products and sources of pollution are identified in all areas of the farm.
C: Possible waste products (paper, cardboard, plastic, oil, etc.) and sources of pollution (fertilizer excess, exhaust smoke, oil, fuel, noise, effluent, chemicals, etc.) associated with farm processes shall be identified.
Plastics used shall be identified and the method of disposal documented, where applicable.
In Option 2 producer groups, evidence at quality management system (QMS) level is acceptable.</t>
  </si>
  <si>
    <t xml:space="preserve">P: Have possible waste products and sources of pollution been identified in all areas of the farm?
C: Possible waste products (e.g. paper, cardboard, plastic, oil) and sources of pollution (e.g. fertilizer excess, exhaust smoke, oil, fuel, noise, effluent, chemicals, sheep-dip, feed waste, algae produced during net cleaning) produced by the farm processes have been listed.
For crops, producers shall also take into consideration surplus application mix and tank washings. 
</t>
  </si>
  <si>
    <t>P: A waste management system is implemented.
C: A system shall be in place that manages waste (reduction and recycling) and potential sources of pollution.
The system shall be based on an assessment of the company’s activities and their potential impact on the environment.
There shall be evidence of waste separation, including plastic waste, and appropriate methods of disposal, including recycling.
Staff shall be trained in waste disposal, including ensuring minimum release of plastics into the environment.
Air, soil, noise, light and water pollution shall be considered where relevant along with potential sources of pollution.
Methods used to minimize any contamination risks shall be documented.
There shall be evidence that methods are used to prevent fuel and oil spillages and guidelines and tools in place to clear up any spillages should they occur.</t>
  </si>
  <si>
    <t>P: Is there a documented farm waste management plan to avoid and/or minimize wastage and pollution to the extent possible, and does the waste management plan include adequate provisions for waste disposal?
C: A comprehensive, current, and documented plan that covers wastage reduction, pollution, and waste recycling is available. Air, soil, and water contamination shall be considered where relevant along with all products and sources identified in the plan. For aquaculture, cross-reference with Aquaculture module AQ 9.1.1.</t>
  </si>
  <si>
    <t>P: The site is kept in a tidy and orderly condition.
C: Visual assessment shall show that there is no waste or litter in the immediate vicinity of the production site(s) or storage buildings. Incidental and insignificant litter and waste in the designated areas are acceptable, as is the waste from the current day’s work. All other waste shall be cleaned up.</t>
  </si>
  <si>
    <t>P: Is the site kept in a tidy and orderly condition?
C: Visual assessment shall show that there is no evidence of waste/litter in the immediate vicinity of the production site(s) or storage buildings. Incidental and insignificant litter and waste on the designated areas are acceptable as well as the waste from the current day’s work. All other litter and waste shall be cleared up, including fuel spills.</t>
  </si>
  <si>
    <t>P: Holding areas for diesel and other fuel oil tanks are environmentally safe.
C: Holding areas shall be maintained in a manner that mitigates risks to the environment. Their location shall take into consideration the risk of polluting water sources. The minimum requirement is a bunded, impervious area able to contain at least 110% of the volume of the largest tank stored within it. In an environmentally sensitive area, the capacity shall be 165% of the volume of the largest tank.</t>
  </si>
  <si>
    <t>P: Are holding areas for diesel and other fuel oil tanks environmentally safe?
C: All fuel storage tanks shall conform to the local requirements. When there are no local requirements to contain spillage, the minimum is bunded areas, which shall be impervious and be able to contain at least 110 % of the largest tank stored within it, unless it is in an environmentally sensitive area where the capacity shall then be 165 % of the content of the largest tank. There shall be no-smoking signs displayed and appropriate fire emergency provisions made nearby.</t>
  </si>
  <si>
    <t>P: Organic waste is managed in an appropriate manner to reduce the risk of contamination of the environment.
C: Organic waste material shall be either composted and used for soil conditioning and the composting method shall mitigate the risk of pest, disease, or weed carryover; or it is recycled (or disposed of) in another location where risks of pollution to the environment are managed.</t>
  </si>
  <si>
    <t>P: Provided there is no risk of pest, disease, and weed carry-over, are organic wastes composted on the farm and recycled?
C: Organic waste material is composted and used for soil conditioning. The composting method ensures that there is no risk of pest, disease, or weed carry-over. For aquaculture, cross-reference with Aquaculture module AQ 10.2.2.</t>
  </si>
  <si>
    <t>P: The producer implements measures to properly manage wastewater in order to avoid negative impacts on the environment and human health.
C: Wastewater from farm activities shall be disposed of so as to minimize impact on the environment and human health.
Consideration shall be given to, for example, wastewater resulting from washing of contaminated machinery (spray equipment, personal protective equipment (PPE), recirculated water systems such as hydrocoolers, etc.).
Wastewater from the buildings used for accommodation of workers shall pass through a wastewater treatment system.</t>
  </si>
  <si>
    <t>P: Is the water used for washing and cleaning purposes disposed of in a manner that ensures the minimum health and safety risks and environmental impact?
C: Waste water resulting from washing of contaminated machinery, e.g. spray equipment, personal protective equipment, hydro-coolers, or buildings with animals, should be collected and disposed of in a way that ensures the minimum impact on the environment and the health and safety of farm staff, visitors and nearby communities as well as legal compliance. For tank washings see CB 7.5.1.</t>
  </si>
  <si>
    <t>P: The producer recognizes the farm as an agricultural ecosystem that interacts with neighboring landscapes (while the legal scope of the producer is on the farm).
C: Available evidence should indicate, for example, that:
- In water management, the producer knows where the water for the farm comes from and where the water that leaves the farm goes to.
- In biodiversity management, the producer knows how the farm can contribute to protecting and enhancing biodiversity via biotope corridors (e.g., trees) that connect habitats on the farm with the landscapes beyond the farm.
- The producer shows awareness of or participation in projects, joint action, or collaboration with other producers or stakeholders in sector- or crop-specific initiatives, etc.</t>
  </si>
  <si>
    <t>P: Unproductive sites are used as ecological focus area to protect and enhance biodiversity.
C: Available evidence shall indicate that there are tangible actions to convert unproductive sites and identified areas that give priority to ecology into conservation areas, where viable.
The term “unproductive sites” refers to areas where production is impossible or areas not related to production, such as low-lying wet areas, woodlands, headland strips, or areas of impoverished soil.
Areas between greenhouses are not necessarily considered unproductive sites, since these areas may be required to be kept with minimum vegetation for pest management or for maintenance.
“N/A” on farms where there are no unproductive sites.</t>
  </si>
  <si>
    <t>P: Has consideration been given to the conversion of unproductive sites (e.g. low-lying wet areas, woodlands, headland strips, or areas of impoverished soil, etc.) to ecological focus areas for the encouragement of natural flora and fauna?
C: There should be a plan to convert unproductive sites and identified areas that give priority to ecology into conservation areas, where viable.</t>
  </si>
  <si>
    <t>P: Biodiversity is protected.
C: Available evidence shall indicate that actions to protect and enhance biodiversity are implemented, for example via one or more of the following practices:
- Integrated pest management (IPM)
- Implementing measures to mitigate potential negative impact of artificial illumination on biodiversity, especially during the night (e.g., screens or painted glass that helps mitigate potential impacts on migratory birds or other nocturnal biodiversity)
- Implementing measures which help to mitigate the visual impact of glass/plastic greenhouses as non-natural elements of the landscape (e.g., living fences/hedges)
- Allowing for seasonal fallow
- Creating shelters for beneficial predators
- Leaving areas for habitat near fields or greenhouses
- Creating buffer zones along aquatic ecosystems and between production areas or implementing other water management practices
- Enabling soil health and soil biodiversity via crop rotation, reduced or no-tillage farming, erosion control, and/or other soil management practices
- Optimizing and, if possible, reducing the use of agrochemicals and fertilizers
- Implementing measures to protect species
With regard to protection of biodiversity, the guideline provides reference.
In Option 2 producer groups, evidence at quality management system (QMS) level is acceptable.</t>
  </si>
  <si>
    <t>P: Biodiversity is enhanced.
C: Available evidence, such as maps, aerial photos, on-farm visual evidence, documents issued by local or national authorities or authorized service providers, should indicate that biodiversity is enhanced, e.g., via one or more of the following practices:
1) Restoring, improving, or enlarging fragments of any size of:
a) Forests, wetlands, mangroves, grasslands, peatlands, etc.
b) Areas with legal protection or areas effectively protected by other means (e.g., protected areas with relevant categories of the International Union for Conservation of Nature (IUCN))
c) Areas recognized as “High Conservation Value” (HCV) areas
2) Other actions by the producer and partners
With regard to protection of biodiversity, the guideline provides reference.
In Option 2 producer groups, evidence at quality management system (QMS) level is acceptable.</t>
  </si>
  <si>
    <t>P: Has the producer considered how to enhance the environment for the benefit of the local community and flora and fauna? Is this policy compatible with sustainable commercial agricultural production and does it strive to minimize environmental impact of the agricultural activity?
C: There should be tangible actions and initiatives that can be demonstrated 1) by the producer either on the production site or at the local scale or at the regional scale 2) by participation in a group that is active in environmental support schemes concerned with habitat quality and habitat elements. There is a commitment within the conservation plan to undertake a baseline audit of the current levels, location, condition, etc. of the fauna and flora on the farm, so as to enable actions to be planned. Within the conservation plan, there is a clear list of priorities and actions to enhance habitats for fauna and flora, where viable, and to increase bio-diversity on the farm.</t>
  </si>
  <si>
    <t>P: On the farm (within the farm boundaries), no areas with legally recognized conservation value (or effectively protected by other means) have been converted into agricultural areas or into other uses since 1 January 2014.
C: Available evidence, such as maps, aerial photos, or documents issued by local or national authorities or authorized service providers, shall indicate that since 1 January 2014, no conversion into agricultural area or into other uses has occurred in parts of the farm (within the farm boundaries) that fulfils the following characteristic:
- Areas where legal protection prevents such conversions (protected areas recognized by national or local legislation, areas with relevant categories of the International Union for Conservation of Nature (IUCN), areas that are protected via other effective means, etc.)</t>
  </si>
  <si>
    <t>P: On the farm (within the farm boundaries), areas with legally recognized conservation value (or effectively protected by other means) which had been converted into agricultural areas or into other uses between 1 January 2008 and 1 January 2014 are already restored, under restoration, or will enter binding restoration.
C: Available evidence, such as maps, aerial photos, or documents issued by local or national authorities or authorized service providers, shall indicate that restoration has been completed, or is in implementation or under planning for binding implementation, to recover the entire extent of the parts of the farm (within the farm boundaries) that fulfils the characteristic below, where those parts of the farm had been converted into agricultural area or into other uses between 1 January 2008 and 1 January 2014:
- Areas where legal protection prevents such conversions (protected areas recognized by national or local legislation, areas with relevant categories of the International Union for Conservation of Nature (IUCN), areas that are protected via other effective means, etc.)</t>
  </si>
  <si>
    <t>P: The producer is aware of the country of production’s and intended destination market’s regulations, if existing, on invasive alien species.
C: The producer or the producer’s customer should have available information on the regulations on invasive alien species for all countries in which products are intended to be produced or traded (domestic and/or international). A list of invasive alien species should exist for the country of production and for each intended country of destination.
Not applicable if there is no list specifying the invasive alien species for the country of production or destination.
Not applicable if the producer does not know to the country of destination of the product.</t>
  </si>
  <si>
    <t>P: The producer takes action to avoid introducing or releasing invasive alien plant species in the production system and neighboring ecosystem.
C: The producer should be aware of a list of invasive alien species considered as such by the country of production, if such a list exists.
The producer should demonstrate that actions have been taken to avoid production, marketing, introduction, or release of these species in the farm and/or the neighboring ecosystem.</t>
  </si>
  <si>
    <t>P: On-farm energy use is monitored.
C: There shall be records of on-farm energy use (e.g., invoices detailing energy consumption). The producer (or, where applicable, the quality management system (QMS) manager) shall be aware of:
- Where and how energy is consumed (process, machinery, other)
- Amounts of energy used per source (electricity, fuels, other)
- Proportion of renewable vs. nonrenewable energy used, where such information is available
In the absence of energy meters (e.g., for small producers), estimations are acceptable.
In Option 2 producer groups, evidence at QMS level is acceptable.</t>
  </si>
  <si>
    <t xml:space="preserve">P: Can the producer show monitoring of on-farm energy use? 
C: Energy use records exist (e.g. invoices where energy consumption is detailed). The producer/producer group is aware of where and how energy is consumed on the farm and through farming practices. Farming equipment shall be selected and maintained for optimum energy consumption. </t>
  </si>
  <si>
    <t>P: Based on the results of the monitoring, there is a plan to improve energy efficiency on the farm.
C: There shall be evidence that energy records are analyzed at least annually to:
- Identify opportunities to improve energy efficiency
- Establish self-defined targets
Acceptable metrics can include, for example: the total amount of energy used on the farm per month.
Farming equipment shall be selected and maintained for optimum energy consumption.</t>
  </si>
  <si>
    <t>P: Based on the result of the monitoring, is there a plan to improve energy efficiency on the farm?
C: A written plan identifying opportunities to improve energy efficiency is available.</t>
  </si>
  <si>
    <t>P: The plan to improve energy efficiency considers minimizing the use of nonrenewable energy.
C: The producer shall consider reducing the use of nonrenewable energy to the lowest possible and using renewable energy instead.
One example of a metric which can be used to follow on the use of nonrenewable energy is: proportion of renewable/nonrenewable sources as percentage (%) of the total</t>
  </si>
  <si>
    <t>P: Does the plan to improve energy efficiency consider minimizing the use of non-renewable energy?
C: Producers consider reducing the use of non-renewable energies to a minimum possible and use renewable ones.</t>
  </si>
  <si>
    <t>P: The farm contributes to reducing GHG* emissions and removing them from the atmosphere.
*Greenhouse gas (GHG) emissions refer to carbon dioxide (CO₂), methane (CH₄), nitrous oxide (N₂O), and fluorinated gases. Due to their varying potential to contribute to global warming, they are sometimes calculated as CO₂ equivalents (CO₂e).
C: Available evidence should indicate that the producer:
- Has awareness and knowledge of how on-farm practices can contribute to reducing GHG emissions and removing them from the atmosphere, for example in connection to energy, soil health, fertilizers, and organic waste
- Is preparing to implement or already implementing agricultural practices that enable the formation of organic carbon in soils and in biomass, for example:
- Crop residue management (burying residues, seeding on residues)
- Use of cover crops in crop rotation, diversification of crop rotation, minimum or no tillage
- Reduction of nutrient release in fertilizer management
- Restoration of ecosystems
In Option 2 producer groups, evidence at quality management system (QMS) level is acceptable.</t>
  </si>
  <si>
    <t>P: There is a documented risk assessment for workers’ health and safety.
C: The documented risk assessment shall reflect conditions on the farm, including worker facilities and any on-farm worker housing. The risk assessment shall be reviewed and updated annually and when changes occur that impact workers’ health and safety (changes in local authority sanitary rules on infectious diseases, new machinery, new buildings, new plant protection products (PPPs), modified cultivation practices, new health risks, etc.). Incidents and accidents shall be recorded.
Examples of hazards may include moving machine parts, electricity, vehicle traffic, flammable substances, fertilizer, chemical exposure, excessive noise, dust, vibrations, extreme temperatures, ladders, fuel storage, slurry tanks, working at heights, etc.</t>
  </si>
  <si>
    <t>P: Does the producer have a written risk assessment for hazards to workers’ health and safety?
C: The written risk assessment can be a generic one but it shall be appropriate to conditions on the farm, including the entire production process in the scope of certification. The risk assessment shall be reviewed and updated annually and when changes that could impact workers’ health and safety (e.g. new machinery, new buildings, new plant protection products, modified cultivation practices, etc.) occur. Examples of hazards include but are not limited to: Moving machine parts, power take-off (PTO), electricity, farm machinery and vehicle traffic, fires in farm buildings, applications of organic fertilizer, excessive noise, dust, vibrations, extreme temperatures, ladders, fuel storage, slurry tanks, etc. No N/A.</t>
  </si>
  <si>
    <t>P: The farm has health and safety procedures.
C: The health and safety procedures shall address the points identified in the risk assessment and be appropriate to the farming operations. The procedures shall include hygiene instructions. The health and safety procedures, including hygiene instructions, shall be reviewed annually and updated when the risk assessment changes.
The farm infrastructure, facilities, on-farm worker housing, and equipment shall be constructed and maintained to minimize health and safety hazards for workers. Compliance with prevailing regulations shall be required.
Accident and emergency procedures shall address work areas, worker facilities, and on-farm worker housing and include contingency plans, i.e., the ability of workers to remove themselves from unsafe situations. Where required by the risk assessment, emergency equipment shall be accessible and maintained. The procedures shall be visibly displayed for workers (including subcontractors) and visitors by way of clear signs (pictures) and/or in the predominant language(s) of the workforce.
The hygiene instructions shall include, at a minimum:
- Requirement to wash hands
- Limitation on smoking, eating, and drinking to designated areas
Consideration shall be given to workers at greater risk, including workers under 18 years of age, and pregnant or lactating women.
Whenever accidents occur, the cause shall be reviewed and appropriate preventive actions included in revised health and safety procedures.</t>
  </si>
  <si>
    <t>P: Does the farm have written health and safety procedures addressing issues identified in the risk assessment of AF 4.1.1?
C: The health and safety procedures shall address the points identified in the risk assessment (AF 4.1.1) and shall be appropriate for the farming operations. They shall also include accident and emergency procedures as well as contingency plans that deal with any identified risks in the working situation, etc. The procedures shall be reviewed annually and updated when the risk assessment changes.
The farm infrastructure, facilities, and equipment shall be constructed and maintained in such a way as to minimize health and safety hazards for the workers to the extent practical.</t>
  </si>
  <si>
    <t>P: All staff have received health and safety training according to the risk assessment.
C: Basic training on workers’ health and safety shall:
- Be provided annually to staff including owners and managers
- Be provided to new staff and to established staff whenever they are reassigned to tasks requiring additional knowledge
- Cover all necessary instructions
- Be given in a format, either written or verbal, that ensures understanding (may only be in verbal and pictorial form without written explanatory content, where appropriate)
- Include training on safety procedures for equipment, products, or new activities
- Include training on topics related to accident response, natural disasters, and workers’ health, including illnesses, exposure to chemicals, emergency response procedures, fire safety, and rights and responsibilities associated with workers’ health protection
- Include specialized training for workers in accordance with assigned tasks (control atmosphere storages, limited ventilation areas, fertilizer and chemical handling, machine operation, etc.)</t>
  </si>
  <si>
    <t>P: Have all people working on the farm received health and safety training according to the risk assessment in AF 4.1.1?
C: All workers, including subcontractors, can demonstrate competency in responsibilities and tasks through visual observation (if possible, on the day of the inspection). There shall be evidence of instructions in the appropriate language and training records. Producers may conduct the health and safety training themselves if training instructions or other training materials are available (i.e. it need not be an outside individual who conducts the training). No N/A.</t>
  </si>
  <si>
    <t>P: Workers handling hazardous substances and operating dangerous or complex equipment have evidence of competence.
C: Records shall identify all workers:
- Handling and/or administering chemicals, disinfectants, plant protection products (PPPs), biocides, and/or other hazardous substances
- Operating dangerous or complex equipment as defined in the risk assessment
- Working at heights
For each such worker, there shall be evidence of competence (e.g., certificate of training and/or records of training with evidence of attendance).
Workers under 18 years of age and pregnant or lactating workers shall not handle PPPs.
Compliance with this principle and the respective criteria shall include compliance with applicable legislation.</t>
  </si>
  <si>
    <t>P: Do all workers handling and/or administering veterinary medicines, chemicals, disinfectants, plant protection products, biocides, and/or other hazardous substances and all workers operating dangerous or complex equipment as defined in the risk analysis in AF 4.1.1 have evidence of competence or details of other such qualifications?
C: Records shall identify workers who carry out such tasks and can demonstrate competence (e.g. certificate of training and/or records of training with proof of attendance). This shall include compliance with applicable legislation. No N/A.
For aquaculture, cross-reference with Aquaculture module AQ 4.1.1.
In livestock, for workers administering medicines, proof of adequate experience is also required.</t>
  </si>
  <si>
    <t>P: Accident and emergency procedures are displayed and communicated.
C: Instructions based on the accident and emergency procedures shall be clearly displayed in accessible and visible location(s) for workers, visitors, and subcontractors. These instructions shall be available in the predominant language(s) of the workforce and/or in pictograms. The procedures shall cover/identify the following:
- The farm address, map, or other location information (e.g., GPS coordinates)
- Contact person(s)
- An up-to-date list of relevant telephone numbers (i.e., police, ambulance, hospital, fire brigade, access to emergency healthcare on site or by means of transport, and suppliers of electricity, water, and gas)
- Emergency evacuation procedures, where applicable</t>
  </si>
  <si>
    <t>P: Do accident and emergency procedures exist? Are they visually displayed, and are they communicated to all persons associated with the farm activities, including subcontractors and visitors?
C: Permanent accident procedures shall be clearly displayed in accessible and visible location(s) for workers, visitors, and subcontractors. These instructions are available in the predominant language(s) of the workforce and/or pictograms. 
The procedures shall identify the following:
•	The farm's map reference or farm address
•	The contact person(s)
•	An up-to-date list of relevant phone numbers (police, ambulance, hospital, fire-brigade, access to emergency health care on site or by means of transport, supplier of electricity, water, and gas)
Examples of other procedures that can be included:
•	The location of the nearest means of communication (telephone, radio)
•	How and where to contact the local medical services, hospital, and other emergency services. (Where did it happen? What happened? How many injured people? What kind of injuries? Who is calling?)
•	The location of fire extinguisher(s)
•	The emergency exits
•	Emergency cut-offs for electricity, gas, and water supplies 
•	How to report accidents and dangerous incidents
For aquaculture, cross-reference with Aquaculture module AQ 3.1.4.</t>
  </si>
  <si>
    <t>P: Warning signs identify all potential hazards, emergency exits, and escape routes.
C: Permanent and legible signs shall indicate potential hazards. Emergency exits and escape route signs shall indicate these must be kept open, accessible, and clear of obstacles.
This includes, where applicable, waste pits, flammable structures (fuel tanks, propane/natural gas tanks, etc.), plant protection product (PPP) storage, bodies of water, and any other identified physical hazards.
Warning signs shall be present and in the predominant language(s) of the workforce and/or in pictograms.
Examples of other information that can be included:
- The location of the nearest means of communication (telephone, radio)
- How and where to contact local medical services, hospitals, and other emergency services
- The location of fire extinguisher(s) and availability of water nearby
- The location of large chemical, fuel, and fertilizer storages
- The locations of emergency exits and operation of fire escapes
- Emergency cutoffs for electricity, gas, and water lines
- How to report accidents and dangerous incidents (location, description of incident, number of injured people, type of injuries)
- The hygiene instructions
- How to deal with accidents involving chemicals following safety data sheets (SDSs)</t>
  </si>
  <si>
    <t>P: Are potential hazards clearly identified by warning signs?
C: Permanent and legible signs shall indicate potential hazards. This shall include, where applicable: Waste pits, fuel tanks, workshops, and access doors of the storage facilities for plant protection products/fertilizers/any other chemicals. Warning signs shall be present and in the predominant language(s) of the workforce and/or in pictograms. No N/A.</t>
  </si>
  <si>
    <t>P: Safety advice for substances hazardous to workers’ health and safety is immediately available and accessible.
C: Information related to safe handling of each hazardous substance shall be accessible (websites, telephone numbers, safety data sheets (SDSs), etc.).</t>
  </si>
  <si>
    <t>P: Is safety advice for substances hazardous to workers’ health available/accessible? 
C: When required to ensure appropriate action, information (e.g. website, telephone number, material safety data sheets, etc.) is accessible.
For aquaculture, cross-reference with Aquaculture module AQ 3.1.2.</t>
  </si>
  <si>
    <t>P: First aid kits are accessible at all permanent sites and fields near the work.
C: Complete and maintained first aid kits (i.e., complete and maintained according to prevailing regulations and appropriate to the activities being carried out) shall be available and accessible at all permanent sites and present in selected vehicles (tractor, car, etc.) where required by the risk assessment.</t>
  </si>
  <si>
    <t>P: Are first aid kits available at all permanent sites and in the vicinity of fieldwork? 
C: Complete and maintained first aid kits (i.e. according to local recommendations and appropriate to the activities being carried out on the farm) shall be available and accessible at all permanent sites and readily available for transport (tractor, car, etc.) where required by the risk assessment in AF 4.1.1.</t>
  </si>
  <si>
    <t>P: There is always at least one person trained in first aid present on the farm whenever on-farm activities are being carried out.
C: There shall always be at least one person trained in first aid (within the last five years) present at the location whenever production and handling activities are being carried out, including those mentioned in the relevant principles and criteria of the standard. As a guideline: one trained person per 50 workers.</t>
  </si>
  <si>
    <t>P: Are there always an appropriate number of persons (at least one person) trained in first aid present on each farm whenever on-farm activities are being carried out?
C: There is always at least one person trained in first aid (i.e. within the last 5 years) present on the farm whenever on-farm activities are being carried out. As a guideline: One trained person per 50 workers. On-farm activities include all activities mentioned in the relevant modules of this standard.</t>
  </si>
  <si>
    <t>P: Workers, visitors, and subcontractors are equipped with suitable personal protective equipment (PPE) and utilize them.
C: PPE shall be in accordance with legal requirements, label instructions, and/or as authorized by a competent authority. The PPE shall be available, properly used, and in good repair. Complying with label requirements and/or requirements in the risk assessment for on-farm operations may include use of the following: appropriate footwear, waterproof clothing, protective overalls, rubber gloves, face masks, respiratory equipment (including replacement filters), ear and eye protection, etc.
PPE shall be provided whenever necessary to workers, subcontractors (acceptable when provided by subcontracting company), and visitors.</t>
  </si>
  <si>
    <t>P: Are workers, visitors, and subcontractors equipped with suitable protective clothing in accordance with legal requirements and/or label instructions and/or as authorized by a competent authority?
C: Complete sets of protective clothing, which enable label instructions and/or legal requirements and/or requirements as authorized by a competent authority to be complied which are available on the farm, utilized, and in a good state of repair. To comply with label requirements and/or on-farm operations, this may include some of the following: Rubber boots or other appropriate footwear, waterproof clothing, protective overalls, rubber gloves, face masks, appropriate respiratory equipment (including replacement filters), ear and eye protection devices, life-jackets, etc. as required by label or on-farm operations.</t>
  </si>
  <si>
    <t>P: Personal protective equipment (PPE) is maintained in clean conditions and stored appropriately so as not to pose any contamination risk to personal items.
C: PPE shall be kept clean according to the type of use and degree of potential contamination and stored in a ventilated place. Protective clothing shall be laundered separately from personal clothing. Reusable gloves shall be washed before removal. Dirty and damaged PPE shall be disposed of appropriately. PPE shall be stored in a manner that prevents cross contamination with chemicals.</t>
  </si>
  <si>
    <t>P: Is protective clothing cleaned after use and stored in such a way as to prevent contamination of personal clothing?
C: Protective clothing is kept clean according to the type of use and degree of potential contamination and in a ventilated place. Cleaning protective clothing and equipment includes separate washing from private clothing. Wash re-usable gloves before removal. Dirty and damaged protective clothing and equipment and expired filter cartridges shall be disposed of appropriately. Single-use items (e.g. gloves, overalls) shall be disposed of after one use. All protective clothing and equipment including replacements filters, etc. shall be stored outside of the plant protection products/storage facility and physically separated from any other chemicals that might cause contamination of the clothing or equipment. No N/A.</t>
  </si>
  <si>
    <t>P: Suitable changing facilities are available where necessary.
C: The changing facilities (in line with local conditions) shall be used to change clothing and protective outer garments as required. Changing facilities may not be needed if personal protective equipment (PPE) is applied over existing clothing.</t>
  </si>
  <si>
    <t>P: A member of the management is clearly identifiable as responsible for the workers’ health, safety, and welfare.
C: Documentation shall be available that clearly identifies and names the member of management who is responsible for ensuring compliance with and implementation of existing, current, and relevant national and local regulations on workers’ health, safety, and welfare.</t>
  </si>
  <si>
    <t>P: Is a member of management clearly identifiable as responsible for the workers’ health, safety, and welfare?
C: Documentation is available that clearly identifies and names the member of management who is responsible for ensuring compliance with and implementation of existing, current and relevant national and local regulations on workers’ health, safety, and welfare.</t>
  </si>
  <si>
    <t>P: There is communication between management and workers on issues related to their health, safety, and welfare.
C: Records shall show that communication between management and workers about health, safety, and welfare issues can take place openly (i.e., without fear of intimidation or retaliation) and at least once a year. The certification body (CB) auditor is not required to make judgments about the content, accuracy, or outcome of such communications. There shall be evidence that workers’ concerns about health, safety, and welfare are being addressed.
- It shall be emphasized to workers that, with reasonable justification, they shall remove themselves from unsafe work. The use of this right in good faith shall eliminate any retaliation or consequence to the workers.
- If accidents, near misses, or other incidents occur, they shall be reported and the cause determined and discussed with the workers.
- Management shall define corrective actions to prevent recurrence of similar incidents and clearly explain the corrective actions to the workers.
- Workers shall explain to management situations where they feel exposed to risk.
- Management shall explain procedures for eliminating or reducing risk detected by workers.</t>
  </si>
  <si>
    <t>P: Does regular two-way communication take place between management and workers on issues related to workers’ health, safety, and welfare? Is there evidence of actions taken from such communication?
C: Records show that communication between management and workers about health, safety, and welfare concerns can take place openly (i.e. without fear of intimidation or retribution) and at least once a year. The auditor is not required to make judgments about the content, accuracy, or outcome of such communications. There is evidence that the concerns of the workers about health, safety, and welfare are being addressed.</t>
  </si>
  <si>
    <t>P: Workers have access to clean drinking water, food storage, and areas to eat and rest.
C: A clean place to store food and a clean place to eat shall be provided to the workers if they eat on the farm. Drinking water shall always be provided at no cost to the workers. Worker access to drinking water shall not be restricted. There shall be designated areas for resting and breaks.</t>
  </si>
  <si>
    <t>P: Do workers have access to clean food storage areas, designated rest areas, handwashing facilities, and drinking water?
C: A place to store food and a place to eat shall be provided to the workers if they eat on the farm. Handwashing equipment and drinking water shall always be provided.</t>
  </si>
  <si>
    <t>P: On-site living quarters are compliant with applicable local regulations, habitable, and equipped with basic services and facilities.
C: The on-site living quarters for the workers shall be habitable and have a sound roof, windows and doors, hygiene and safe food preparation areas, and the basic services of drinking water, toilets, and drains. At a minimum, the quarters shall comply with the local health and safety regulations.
Living quarters shall be away from any chemical hazards (including fire hazards, inflammable substances or hazards, etc.), biological hazards (mold, sewage, etc.), and physical hazards (noise, radiation, poor ventilation, extreme temperatures, etc.) identified in the risk assessment.
If there are no drains, septic pits may be acceptable if compliant with prevailing regulations.</t>
  </si>
  <si>
    <t>P: Are on-site living quarters habitable and have the basic services and facilities?
C: The on-farm living quarters for the workers are habitable and have a sound roof, windows and doors, and the basic services of drinking water, toilets, and drains. In the case of no drains, septic pits can be accepted if compliant with local regulations.</t>
  </si>
  <si>
    <t>P: Transportation provided to workers is safe.
C: Transportation shall be safe for workers and take into account applicable safety requirements and regulations.</t>
  </si>
  <si>
    <t>P: Is transport for workers (on-farm, to and from fields/orchard) as provided by the producer safe and compliant with national regulations when used to transport workers on public roads?
C: Vehicles or vessels shall be safe for workers and, when used to transport workers on public roads, shall comply with national safety regulations.</t>
  </si>
  <si>
    <t>P: The producer provides workers access to clean toilets and handwashing facilities in the vicinity of their work.
C: Field sanitation units shall be designed, constructed, and located so as to allow direct accessibility for servicing. Fixed or mobile toilets (including pit latrines) shall be constructed of materials that are easy to clean and be in a hygienic state. Toilets shall be located in reasonable proximity (i.e., no more than 500m or 7 minutes) to the place of work. If there are no or insufficient toilets in reasonable proximity to the place of work, the producer has failed this principle and the respective criteria. Toilets shall be appropriately maintained and stocked.</t>
  </si>
  <si>
    <t>P: Do workers have access to clean toilet and handwashing facilities in the vicinity of their work?
C: Field sanitation units shall be designed, constructed, and located in a manner that minimizes the potential risk for product contamination and allows direct accessibility for servicing. Fixed or mobile toilets (including pit latrines) are constructed of materials that are easy to clean and they are in a good state of hygiene. Toilets are expected to be in a reasonable proximity (e.g. 500 m or 7 minutes) to the place of work. Failure point = no or insufficient toilets in reasonable proximity to the place of work. Not applicable is only possible when harvest workers don’t come into contact with marketable produce during harvesting (e.g. mechanical harvesting).
Toilets shall be appropriately maintained and stocked. (For guidance, see Annex FV 1, 5.4.1)</t>
  </si>
  <si>
    <t>P: Is there a risk assessment available for all sites registered for certification (this includes rented land, structures, and equipment) and does this risk assessment show that the site in question is suitable for production, with regards to food safety, the environment, and health and welfare of animals in the scope of the livestock and aquaculture certification where applicable?
C: A written risk assessment to determine whether the sites are appropriate for production shall be available for all sites. It shall be ready for the initial inspection and maintained updated and reviewed when new sites enter in production and when risks for existing ones have changed, or at least annually, whichever is shorter. The risk assessment may be based on a generic one but shall be customized to the farm situation.
Risk assessments shall take into account:
•	Potential physical, chemical (including allergens), and biological hazards
•	Site history (for sites that are new to agricultural production, history of 5 years is advised and a minimum of one year shall be known)
•	Impact of proposed enterprises on adjacent stock/crops/environment, and the health and safety of animals in the scope of the livestock and aquaculture certification
(See Annex AF 1 and Annex AF 2 for guidance on risk assessments. Annex FV 1 includes guidance regarding flooding.)</t>
  </si>
  <si>
    <t>P: Has a management plan that establishes strategies to minimize the risks identified in the risk assessment (AF 1.2.1) been developed and implemented?
C: A management plan addresses the risks identified in AF 1.2.1 and describes the hazard control procedures that justify that the site in question is suitable for production. This plan shall be appropriate to the farm operations, and there shall be evidence of its implementation and effectiveness. 
NOTE: Environmental risks do not need to be part of this plan and are covered under AF 7.1.1.</t>
  </si>
  <si>
    <t>P: Have varieties or rootstocks been agreed with major customers?
C: There is a written agreement between the customer and the producer, and the variety conforms to the customer’s quality specification.
N/A when there is evidence of the client not requiring particular specifications or the producer does not know the client yet.</t>
  </si>
  <si>
    <t>P: Do the crops match the written specifications?
C: Documented records, e.g. a plant passport, shall be available and shall match the customers’ specification.
Not applicable when there is evidence of the client not requiring particular specifications or the producer does not know the client yet.</t>
  </si>
  <si>
    <t>P: Have soil maps been prepared for the farm?
C: The types of soil are identified for each site, based on a soil profile or soil analysis or local (regional) cartographic soil-type map.</t>
  </si>
  <si>
    <t>P: Are PPPs stored in a location that is:
Appropriate to the temperature conditions?
C: The PPPs are stored according to label storage requirements. No N/A.</t>
  </si>
  <si>
    <t>P: Is equipment sensitive to food safety (e.g. PPP sprayers, irrigation/fertigation equipment, post-harvest product application equipment) maintained in a good state of repair, routinely verified and, where applicable, calibrated at least annually, and are records of measures taken within the previous 12 months available?
C: The equipment is kept in a good state of repair with documented evidence of up-to-date maintenance sheets for all repairs, oil changes, etc. undertaken.
E.g.:
PPP sprayers: See Annex CB 6 for guidance on compliance with visual inspection and functional tests of application equipment. The calibration of the PPPt application machinery (automatic and non-automatic) has been verified for correct operation within the last 12 months and this is certified or documented either by participation in an official scheme (where it exists) or by having been carried out by a person who can demonstrate their competence.
If small handheld measures not individually identifiable are used, then their average capacity has been verified and documented, with all such items in use having been compared to a standard measure at least annually.
Irrigation/fertigation equipment: As a minimum, annual maintenance records shall be kept for all methods of irrigation/fertigation machinery/techniques used.</t>
  </si>
  <si>
    <t>P: Is the producer involved in an independent calibration-certification scheme, where available?
C: The producer's involvement in a calibration scheme is documented. In the case the producer uses an official calibration system cycle longer than one year, the producer still requires internal annual verification of the calibration as per CB 8.1.</t>
  </si>
  <si>
    <t>P: Does the farm have a written risk assessment for hygiene?
C: The written risk assessment for hygiene issues covers the production environment. The risks depend on the products produced and/or supplied. The risk assessment can be a generic one, but it shall be appropriate for conditions on the farm and shall be reviewed annually and updated when changes (e.g. other activities) occur. No N/A.</t>
  </si>
  <si>
    <t>P: Does the farm have a documented hygiene procedure and visibly displayed hygiene instructions for all workers and visitors to the site whose activities might pose a risk to food safety?
C: The farm shall have a hygiene procedure addressing the risks identified in the risk assessment in AF 3.1. The farm shall also have hygiene instructions visibly displayed for workers (including subcontractors) and visitors provided by way of clear signs (pictures) and/or in the predominant language(s) of the workforce. The instructions must also be based on the results of the hygiene risk assessment in AF 3.1 and include at a minimum:
•	The need to wash hands
•	The need to cover skin cuts
•	Limitation on smoking, eating, and drinking to designated areas 
•	Notification of any relevant infections or conditions. This includes any signs of illness (e.g. vomiting, jaundice, diarrhea), whereby these workers shall be restricted from direct contact with the product and food-contact surfaces
•	Notification of product contamination with bodily fluids
The use of suitable protective clothing, where the individuals’ activities might pose a risk of contamination to the product.</t>
  </si>
  <si>
    <t>P: Have all persons working on the farm received annual hygiene training appropriate to their activities and according to the hygiene instructions in AF 3.2?
C: An introductory training course for hygiene shall be given in both written and verbal form. All new workers shall receive this training and confirm their participation. This training shall cover all instructions defined in AF 3.2. All workers, including the owners and managers, shall annually participate in the farm’s basic hygiene training.</t>
  </si>
  <si>
    <t xml:space="preserve">P: Are the farm’s hygiene procedures implemented?
C: Workers with tasks identified in the hygiene procedures shall demonstrate competence during the inspection and there is visual evidence that the hygiene procedures are being implemented. No N/A. </t>
  </si>
  <si>
    <t>Section</t>
  </si>
  <si>
    <t>Level</t>
  </si>
  <si>
    <t>Answer</t>
  </si>
  <si>
    <t>Audit method and justification guideline for IFA v6 Smart</t>
  </si>
  <si>
    <t>Company/Site name:</t>
  </si>
  <si>
    <t>Date:</t>
  </si>
  <si>
    <t>P: Is the producer aware of the customer quality specifications, if any exist, and does the producer comply with them?
C: Written correspondence exists between the customer and the producer demonstrating mutual agreement on quality specifications at any one time. The producer shall prove that the agreed quality specifications are adhered to. When producers do not know their client yet, they shall define own quality specifications for the intended market. No N/A.</t>
  </si>
  <si>
    <t>P: Are all fertilizers stored:
In a covered area?
C: The covered area is suitable to protect all inorganic fertilizers (e.g. powders, granules or liquids) from atmospheric influences (e.g. sunlight, frost and rain, high temperature). Based on a risk assessment (fertilizer type, weather conditions, storage duration and location), plastic coverage could be acceptable. It is permitted to store lime and gypsum in the field. As long as the storage requirements on the material safety data sheet are complied with, bulk liquid fertilizers can be stored outside in containers.</t>
  </si>
  <si>
    <t>P: Do records of all applications of soil and foliar fertilizers, both organic and inorganic, include the following criteria: 
Applied quantities?
C: The amount of product to be applied in weight or volume relative to a unit of area or number of plants or unit of time per volume of fertigation is detailed in the records of all fertilizer applications. The actual quantity applied shall be recorded, as this is not necessarily the same as the recommendation. No N/A.</t>
  </si>
  <si>
    <t>P: Do records of all applications of soil and foliar fertilizers, both organic and inorganic, include the following criteria: 
Field, orchard or greenhouse reference and crop?
C: Records shall be kept of all fertilizer applications, detailing the geographical area and the name or reference of the field, orchard or greenhouse where the registered product crop is located. Records shall also be kept for hydroponic situations and where fertigation is used. No N/A.</t>
  </si>
  <si>
    <t>P: Are all fertilizers stored:
In a dry area?
C: The storage area for all inorganic fertilizers (e.g. powders, granules or liquids) is well ventilated and free from rainwater or heavy condensation. Storage cannot be directly on the soil except for lime/gypsum.</t>
  </si>
  <si>
    <t>P: Are records of all PPP applications kept and do they also include the following criteria:
Product quantity applied?
C: All PPP application records specify the amount of product to be applied in weight or volume or the total quantity of water (or other carrier medium) and dose in g/l or internationally recognized measures for the PPP. No N/A.</t>
  </si>
  <si>
    <t>P: Are records of all PPP applications kept and do they also include the following criteria:
Application machinery used?
C: The application machinery type (e.g. knapsack, high volume, U.L.V., via the irrigation system, dusting, fogger, aerial, or another method) for all the PPPs applied (if there are various units, these are identified individually) is detailed in all PPP application records. If it is always the same unit of application machinery (e.g. only 1 boom sprayer), it is acceptable to record the details only once. No N/A.</t>
  </si>
  <si>
    <t xml:space="preserve">P: Are all fertilizers stored:
In a clean area?
C: Inorganic fertilizers (e.g. powders, granules or liquids) are stored in an area that is free from waste, does not constitute a breeding place for rodents, and where spillage and leakage may be cleared away. </t>
  </si>
  <si>
    <t>P: Are all fertilizers stored:
Separately from PPPs?
C: The minimum requirement is to prevent physical cross-contamination between fertilizers (organic and inorganic) and PPPs by using a physical barrier (wall, sheeting, etc.). If fertilizers that are applied together with PPPs (i.e. micronutrients or foliar fertilizers) are packed in a closed container, they can be stored with PPPs.</t>
  </si>
  <si>
    <t>P: Are all fertilizers stored:
Not together with harvested products?
C: Fertilizers shall not be stored with harvested products.</t>
  </si>
  <si>
    <t>P: Are all fertilizers stored:
In an appropriate manner that reduces the risk of contamination of water sources?
C: All fertilizers are stored in a manner that poses minimum risk of contamination to water sources. 
Liquid fertilizer stores/tanks shall be surrounded by an impermeable barrier to contain a capacity to 110% of the volume of the largest container, if there is no applicable legislation.</t>
  </si>
  <si>
    <t>P: Is there an up-to-date fertilizer stock inventory or stock calculation listing incoming fertilizer and records of use available?
C: The stock inventory (type and amount of fertilizers stored) shall be updated within a month after there is a movement of the stock (in and out). A stock update can be calculated by registration of supply (invoices or other records of incoming fertilizers) and use (treatments/applications), but there shall be regular checks of the actual content so as to avoid deviations with calculations.</t>
  </si>
  <si>
    <t>(new)</t>
  </si>
  <si>
    <t>(New)</t>
  </si>
  <si>
    <t>Removed in IFA v6</t>
  </si>
  <si>
    <t>(Removed)</t>
  </si>
  <si>
    <t>v5 2-1</t>
  </si>
  <si>
    <t>v5 2-2</t>
  </si>
  <si>
    <t>v5 53.1</t>
  </si>
  <si>
    <t>v5 117.1</t>
  </si>
  <si>
    <t>v5 137-1</t>
  </si>
  <si>
    <t>v5 137-2</t>
  </si>
  <si>
    <t>v5 15-1</t>
  </si>
  <si>
    <t>v5 191</t>
  </si>
  <si>
    <t>P: Does each producer have a wildlife management and conservation plan for the farm business that acknowledges the impact of farming activities on the environment?
C: There shall be a written action plan that aims to enhance habitats and maintain biodiversity on the farm. This can be either an individual plan or a regional activity that the farm is participating in or is covered by. It shall pay special attention to areas of environmental interest being protected and make reference to legal requirements where applicable. The action plan shall include knowledge of integrated pest management practices, nutrient use of crops, conservation sites, water supplies, the impact on other users, etc.</t>
  </si>
  <si>
    <t>Minor Must  (Removed)</t>
  </si>
  <si>
    <t xml:space="preserve">P: Are records of all PPP applications kept and do they also include the following criteria:
Justification for application?
C: The name of the pest(s), disease(s) and/or weed(s) treated is documented in all PPP application records. If common names are used, they shall correspond to the names stated on the label. No N/A.
</t>
  </si>
  <si>
    <t>Minor Must (No NA)</t>
  </si>
  <si>
    <t>P: Are liquids not stored on shelves above powders?
C: All the PPPs that are liquid formulations are stored on shelving that is never above those products that are powder or granular formulations. No N/A.</t>
  </si>
  <si>
    <t>P: Is all PPP storage shelving made of non-absorbent material?
C: The PPP storage facilities are equipped with shelving that is not absorbent in case of spillage (e.g. metal, rigid plastic, or covered with impermeable liner, etc.).</t>
  </si>
  <si>
    <t>P: When substrates are reused, has steaming been used for sterilization?
C: When substrates are reused, documented evidence shows that steaming is the option used.</t>
  </si>
  <si>
    <t>Version Sort</t>
  </si>
  <si>
    <t>(Merged)</t>
  </si>
  <si>
    <t>Integrated Farm Assurance – guideline for flowers and ornamentals</t>
  </si>
  <si>
    <t xml:space="preserve">ENGLISH VERSION 1.0_DEC23
</t>
  </si>
  <si>
    <t>TRANSITION TOOL IFA V5.2 TO IFA V6 SMART</t>
  </si>
  <si>
    <t xml:space="preserve">Audit method and justification guideline for IFA v6 Smart	</t>
  </si>
  <si>
    <t>Transition tool IFA v5.2 to IFA v6 Smart for flowers and ornamentals</t>
  </si>
  <si>
    <t>The main objective of this tool is to support producers in effectively transitioning their existing Integrated Farm Assurance (IFA) version 5.2 programs to the latest IFA v6. It achieves this by mapping the requirements of both versions, thereby facilitating the identification of areas of improvement throughout the transition process. This tool has been specifically tailored to the Smart editions of IFA, focusing on flowers and ornamentals production.</t>
  </si>
  <si>
    <t>In IFA v6, the section structure has been changed, replacing the grouping of sections by scope (All Farm/Crop Base) and subscope (Flowers and Ornamentals) with a new concept known as product categories. Each product category now has its own checklist. As a result of this modification, the section arrangement differs between the two versions, and equivalent requirements may be found in different sections in each version.</t>
  </si>
  <si>
    <r>
      <rPr>
        <b/>
        <sz val="8"/>
        <color theme="4"/>
        <rFont val="Arial"/>
        <family val="2"/>
      </rPr>
      <t>IFA v6 Smart principle and criteria</t>
    </r>
    <r>
      <rPr>
        <b/>
        <sz val="8"/>
        <rFont val="Arial"/>
        <family val="2"/>
      </rPr>
      <t xml:space="preserve">
IFA v5.2 Control Point and Compliance Criteria</t>
    </r>
  </si>
  <si>
    <t>IFA v5.2</t>
  </si>
  <si>
    <t>IFA v6 Smart</t>
  </si>
  <si>
    <r>
      <rPr>
        <sz val="9"/>
        <rFont val="Arial"/>
        <family val="2"/>
      </rPr>
      <t>For more information about the guidelines, please see the</t>
    </r>
    <r>
      <rPr>
        <sz val="9"/>
        <color theme="10"/>
        <rFont val="Arial"/>
        <family val="2"/>
      </rPr>
      <t xml:space="preserve"> </t>
    </r>
    <r>
      <rPr>
        <u/>
        <sz val="9"/>
        <color theme="10"/>
        <rFont val="Arial"/>
        <family val="2"/>
      </rPr>
      <t>IFA Smart audit method and justification guideline for flowers and ornamentals</t>
    </r>
  </si>
  <si>
    <r>
      <rPr>
        <sz val="9"/>
        <rFont val="Arial"/>
        <family val="2"/>
      </rPr>
      <t>Before using this tool, it is important to familiarize yourself with the high-level overview of changes and updates to the standard by visiting the</t>
    </r>
    <r>
      <rPr>
        <sz val="9"/>
        <color theme="10"/>
        <rFont val="Arial"/>
        <family val="2"/>
      </rPr>
      <t xml:space="preserve"> </t>
    </r>
    <r>
      <rPr>
        <u/>
        <sz val="9"/>
        <color theme="10"/>
        <rFont val="Arial"/>
        <family val="2"/>
      </rPr>
      <t>IFA v6 web page</t>
    </r>
    <r>
      <rPr>
        <sz val="9"/>
        <color theme="10"/>
        <rFont val="Arial"/>
        <family val="2"/>
      </rPr>
      <t xml:space="preserve"> </t>
    </r>
    <r>
      <rPr>
        <sz val="9"/>
        <rFont val="Arial"/>
        <family val="2"/>
      </rPr>
      <t>and reviewing the following document:</t>
    </r>
  </si>
  <si>
    <t>INTEGRATED FARM ASSURANCE
FLOWERS AND ORNAMENTALS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</si>
</sst>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0"/>
      <color theme="1"/>
      <name val="Calibri"/>
      <family val="2"/>
      <scheme val="minor"/>
    </font>
    <font>
      <sz val="8"/>
      <name val="Calibri"/>
      <family val="2"/>
      <scheme val="minor"/>
    </font>
    <font>
      <sz val="8"/>
      <name val="Arial"/>
      <family val="2"/>
    </font>
    <font>
      <sz val="9"/>
      <color theme="1"/>
      <name val="Arial"/>
      <family val="2"/>
    </font>
    <font>
      <sz val="9"/>
      <name val="Arial"/>
      <family val="2"/>
    </font>
    <font>
      <b/>
      <sz val="8"/>
      <color rgb="FF333333"/>
      <name val="Georgia"/>
      <family val="1"/>
    </font>
    <font>
      <i/>
      <sz val="8"/>
      <color theme="4"/>
      <name val="Arial"/>
      <family val="2"/>
    </font>
    <font>
      <sz val="11"/>
      <color theme="1"/>
      <name val="Calibri"/>
      <family val="2"/>
      <scheme val="minor"/>
    </font>
    <font>
      <b/>
      <sz val="8"/>
      <color theme="0"/>
      <name val="Arial"/>
      <family val="2"/>
    </font>
    <font>
      <b/>
      <sz val="9"/>
      <color theme="1"/>
      <name val="Arial"/>
      <family val="2"/>
    </font>
    <font>
      <b/>
      <sz val="9"/>
      <name val="Arial"/>
      <family val="2"/>
    </font>
    <font>
      <b/>
      <sz val="8"/>
      <name val="Calibri"/>
      <family val="2"/>
      <scheme val="minor"/>
    </font>
    <font>
      <b/>
      <sz val="8"/>
      <name val="Arial"/>
      <family val="2"/>
    </font>
    <font>
      <sz val="70"/>
      <color rgb="FF00A513"/>
      <name val="Arial Black"/>
      <family val="2"/>
    </font>
    <font>
      <b/>
      <sz val="22"/>
      <color theme="1" tint="0.249977111117893"/>
      <name val="Arial"/>
      <family val="2"/>
    </font>
    <font>
      <b/>
      <sz val="14"/>
      <color theme="1" tint="0.249977111117893"/>
      <name val="Arial"/>
      <family val="2"/>
    </font>
    <font>
      <sz val="14"/>
      <color theme="1" tint="0.249977111117893"/>
      <name val="Arial"/>
      <family val="2"/>
    </font>
    <font>
      <b/>
      <u/>
      <sz val="11"/>
      <color indexed="8"/>
      <name val="Arial"/>
      <family val="2"/>
    </font>
    <font>
      <sz val="9"/>
      <color indexed="8"/>
      <name val="Arial"/>
      <family val="2"/>
    </font>
    <font>
      <sz val="12"/>
      <color indexed="8"/>
      <name val="Calibri"/>
      <family val="2"/>
    </font>
    <font>
      <b/>
      <sz val="9"/>
      <color rgb="FF000000"/>
      <name val="Arial"/>
      <family val="2"/>
    </font>
    <font>
      <sz val="9"/>
      <color rgb="FF000000"/>
      <name val="Arial"/>
      <family val="2"/>
    </font>
    <font>
      <b/>
      <sz val="20"/>
      <color rgb="FF00A039"/>
      <name val="Calibri"/>
      <family val="2"/>
      <scheme val="minor"/>
    </font>
    <font>
      <b/>
      <sz val="8"/>
      <color theme="4"/>
      <name val="Arial"/>
      <family val="2"/>
    </font>
    <font>
      <u/>
      <sz val="11"/>
      <color theme="10"/>
      <name val="Calibri"/>
      <family val="2"/>
      <scheme val="minor"/>
    </font>
    <font>
      <sz val="11"/>
      <color rgb="FF9C5700"/>
      <name val="Calibri"/>
      <family val="2"/>
      <scheme val="minor"/>
    </font>
    <font>
      <sz val="8"/>
      <color theme="1"/>
      <name val="Calibri"/>
      <family val="2"/>
      <scheme val="minor"/>
    </font>
    <font>
      <u/>
      <sz val="9"/>
      <color theme="10"/>
      <name val="Arial"/>
      <family val="2"/>
    </font>
    <font>
      <sz val="10"/>
      <color theme="1"/>
      <name val="Arial"/>
      <family val="2"/>
    </font>
    <font>
      <b/>
      <sz val="10"/>
      <name val="Arial"/>
      <family val="2"/>
    </font>
    <font>
      <sz val="8"/>
      <color theme="4"/>
      <name val="Arial"/>
      <family val="2"/>
    </font>
    <font>
      <sz val="8"/>
      <color theme="1"/>
      <name val="Arial"/>
      <family val="2"/>
    </font>
    <font>
      <i/>
      <sz val="8"/>
      <color theme="1"/>
      <name val="Arial"/>
      <family val="2"/>
    </font>
    <font>
      <sz val="10"/>
      <name val="Calibri"/>
      <family val="2"/>
      <scheme val="minor"/>
    </font>
    <font>
      <sz val="9"/>
      <color theme="10"/>
      <name val="Arial"/>
      <family val="2"/>
    </font>
  </fonts>
  <fills count="9">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6" tint="0.79998168889431442"/>
        <bgColor theme="6" tint="0.79998168889431442"/>
      </patternFill>
    </fill>
    <fill>
      <patternFill patternType="solid">
        <fgColor theme="9" tint="-0.499984740745262"/>
        <bgColor indexed="64"/>
      </patternFill>
    </fill>
    <fill>
      <patternFill patternType="solid">
        <fgColor rgb="FFFFEB9C"/>
      </patternFill>
    </fill>
    <fill>
      <patternFill patternType="solid">
        <fgColor theme="9" tint="0.79998168889431442"/>
        <bgColor indexed="64"/>
      </patternFill>
    </fill>
    <fill>
      <patternFill patternType="solid">
        <fgColor theme="2" tint="-9.9978637043366805E-2"/>
        <bgColor indexed="64"/>
      </patternFill>
    </fill>
  </fills>
  <borders count="8">
    <border>
      <left/>
      <right/>
      <top/>
      <bottom/>
      <diagonal/>
    </border>
    <border>
      <left style="thin">
        <color theme="6" tint="0.39997558519241921"/>
      </left>
      <right/>
      <top style="thin">
        <color theme="6" tint="0.39997558519241921"/>
      </top>
      <bottom style="thin">
        <color theme="6" tint="0.399975585192419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6">
    <xf numFmtId="0" fontId="0" fillId="0" borderId="0"/>
    <xf numFmtId="9" fontId="8" fillId="0" borderId="0" applyFont="0" applyFill="0" applyBorder="0" applyAlignment="0" applyProtection="0"/>
    <xf numFmtId="0" fontId="8" fillId="0" borderId="0"/>
    <xf numFmtId="0" fontId="20" fillId="0" borderId="0"/>
    <xf numFmtId="0" fontId="25" fillId="0" borderId="0" applyNumberFormat="0" applyFill="0" applyBorder="0" applyAlignment="0" applyProtection="0"/>
    <xf numFmtId="0" fontId="26" fillId="6" borderId="0" applyNumberFormat="0" applyBorder="0" applyAlignment="0" applyProtection="0"/>
  </cellStyleXfs>
  <cellXfs count="96">
    <xf numFmtId="0" fontId="0" fillId="0" borderId="0" xfId="0"/>
    <xf numFmtId="0" fontId="0" fillId="4" borderId="1" xfId="0" applyFill="1" applyBorder="1"/>
    <xf numFmtId="0" fontId="0" fillId="0" borderId="1" xfId="0" applyBorder="1"/>
    <xf numFmtId="0" fontId="6" fillId="0" borderId="0" xfId="0" applyFont="1"/>
    <xf numFmtId="0" fontId="0" fillId="0" borderId="0" xfId="0" applyAlignment="1">
      <alignment horizontal="left"/>
    </xf>
    <xf numFmtId="0" fontId="14" fillId="0" borderId="0" xfId="2" applyFont="1" applyAlignment="1">
      <alignment horizontal="center" vertical="top"/>
    </xf>
    <xf numFmtId="0" fontId="8" fillId="0" borderId="0" xfId="2"/>
    <xf numFmtId="0" fontId="15" fillId="0" borderId="0" xfId="2" applyFont="1" applyAlignment="1">
      <alignment horizontal="left" wrapText="1"/>
    </xf>
    <xf numFmtId="0" fontId="16" fillId="0" borderId="0" xfId="2" applyFont="1" applyAlignment="1">
      <alignment horizontal="left" wrapText="1"/>
    </xf>
    <xf numFmtId="0" fontId="1" fillId="0" borderId="0" xfId="2" applyFont="1" applyAlignment="1">
      <alignment horizontal="left"/>
    </xf>
    <xf numFmtId="0" fontId="17" fillId="0" borderId="0" xfId="2" applyFont="1" applyAlignment="1">
      <alignment horizontal="left" vertical="center" wrapText="1"/>
    </xf>
    <xf numFmtId="0" fontId="17" fillId="0" borderId="0" xfId="2" applyFont="1" applyAlignment="1">
      <alignment horizontal="center" vertical="center"/>
    </xf>
    <xf numFmtId="0" fontId="16" fillId="0" borderId="0" xfId="2" applyFont="1" applyAlignment="1">
      <alignment horizontal="center"/>
    </xf>
    <xf numFmtId="0" fontId="18" fillId="0" borderId="0" xfId="0" applyFont="1" applyAlignment="1">
      <alignment vertical="center"/>
    </xf>
    <xf numFmtId="0" fontId="19" fillId="0" borderId="0" xfId="0" applyFont="1" applyAlignment="1">
      <alignment horizontal="justify" vertical="center"/>
    </xf>
    <xf numFmtId="0" fontId="4" fillId="0" borderId="0" xfId="0" applyFont="1" applyAlignment="1">
      <alignment horizontal="left" vertical="top"/>
    </xf>
    <xf numFmtId="0" fontId="10" fillId="0" borderId="0" xfId="0" applyFont="1" applyAlignment="1">
      <alignment horizontal="left" vertical="top"/>
    </xf>
    <xf numFmtId="0" fontId="4" fillId="0" borderId="0" xfId="0" applyFont="1" applyAlignment="1">
      <alignment vertical="top" wrapText="1"/>
    </xf>
    <xf numFmtId="0" fontId="28" fillId="0" borderId="0" xfId="4" applyFont="1" applyAlignment="1">
      <alignment horizontal="left" vertical="top" wrapText="1" indent="3"/>
    </xf>
    <xf numFmtId="0" fontId="22" fillId="0" borderId="0" xfId="0" applyFont="1" applyAlignment="1">
      <alignment horizontal="left" vertical="top" wrapText="1"/>
    </xf>
    <xf numFmtId="0" fontId="21" fillId="0" borderId="0" xfId="0" applyFont="1" applyAlignment="1">
      <alignment horizontal="left" vertical="top" wrapText="1"/>
    </xf>
    <xf numFmtId="0" fontId="28" fillId="0" borderId="0" xfId="4" applyFont="1" applyAlignment="1">
      <alignment horizontal="left" vertical="top" wrapText="1"/>
    </xf>
    <xf numFmtId="0" fontId="10" fillId="0" borderId="0" xfId="0" applyFont="1" applyAlignment="1">
      <alignment vertical="top"/>
    </xf>
    <xf numFmtId="0" fontId="30" fillId="0" borderId="0" xfId="0" applyFont="1"/>
    <xf numFmtId="0" fontId="26" fillId="6" borderId="0" xfId="5" applyProtection="1"/>
    <xf numFmtId="9" fontId="11" fillId="7" borderId="3" xfId="1" applyFont="1" applyFill="1" applyBorder="1" applyAlignment="1" applyProtection="1">
      <alignment horizontal="right"/>
    </xf>
    <xf numFmtId="9" fontId="11" fillId="0" borderId="0" xfId="1" applyFont="1" applyBorder="1" applyAlignment="1" applyProtection="1">
      <alignment horizontal="right"/>
    </xf>
    <xf numFmtId="0" fontId="1" fillId="0" borderId="0" xfId="0" applyFont="1"/>
    <xf numFmtId="0" fontId="29" fillId="0" borderId="0" xfId="0" applyFont="1" applyAlignment="1">
      <alignment horizontal="right"/>
    </xf>
    <xf numFmtId="0" fontId="0" fillId="0" borderId="5" xfId="0" applyBorder="1" applyAlignment="1">
      <alignment horizontal="center"/>
    </xf>
    <xf numFmtId="0" fontId="23" fillId="0" borderId="0" xfId="0" applyFont="1"/>
    <xf numFmtId="0" fontId="0" fillId="0" borderId="0" xfId="0" applyAlignment="1">
      <alignment horizontal="center"/>
    </xf>
    <xf numFmtId="0" fontId="1" fillId="0" borderId="0" xfId="0" applyFont="1" applyAlignment="1">
      <alignment horizontal="center"/>
    </xf>
    <xf numFmtId="0" fontId="12" fillId="0" borderId="0" xfId="0" applyFont="1"/>
    <xf numFmtId="0" fontId="13" fillId="3" borderId="4" xfId="0" applyFont="1" applyFill="1" applyBorder="1" applyAlignment="1">
      <alignment horizontal="center" vertical="center"/>
    </xf>
    <xf numFmtId="0" fontId="13" fillId="3"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4" xfId="0"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4" xfId="0" applyFont="1" applyFill="1" applyBorder="1" applyAlignment="1">
      <alignment horizontal="center" vertical="center"/>
    </xf>
    <xf numFmtId="0" fontId="13" fillId="2" borderId="0" xfId="0" applyFont="1" applyFill="1" applyAlignment="1">
      <alignment horizontal="center" vertical="center"/>
    </xf>
    <xf numFmtId="0" fontId="3" fillId="0" borderId="7" xfId="0" applyFont="1" applyBorder="1" applyAlignment="1">
      <alignment horizontal="left" vertical="top" wrapText="1"/>
    </xf>
    <xf numFmtId="0" fontId="3" fillId="0" borderId="7" xfId="0" applyFont="1" applyBorder="1" applyAlignment="1" applyProtection="1">
      <alignment horizontal="left" vertical="top" wrapText="1"/>
      <protection locked="0"/>
    </xf>
    <xf numFmtId="0" fontId="7" fillId="0" borderId="7" xfId="0" applyFont="1" applyBorder="1" applyAlignment="1">
      <alignment horizontal="left" vertical="top" wrapText="1"/>
    </xf>
    <xf numFmtId="0" fontId="7" fillId="0" borderId="7" xfId="0" applyFont="1" applyBorder="1" applyAlignment="1">
      <alignment horizontal="left" vertical="top"/>
    </xf>
    <xf numFmtId="0" fontId="26" fillId="6" borderId="0" xfId="5" applyNumberFormat="1" applyProtection="1"/>
    <xf numFmtId="0" fontId="3" fillId="0" borderId="7" xfId="0" applyFont="1" applyBorder="1" applyAlignment="1">
      <alignment horizontal="left" vertical="top"/>
    </xf>
    <xf numFmtId="0" fontId="32" fillId="0" borderId="7" xfId="0" applyFont="1" applyBorder="1" applyAlignment="1">
      <alignment horizontal="left" vertical="top" wrapText="1"/>
    </xf>
    <xf numFmtId="0" fontId="3" fillId="8" borderId="7" xfId="0" applyFont="1" applyFill="1" applyBorder="1" applyAlignment="1" applyProtection="1">
      <alignment horizontal="left" vertical="top" wrapText="1"/>
      <protection locked="0"/>
    </xf>
    <xf numFmtId="0" fontId="7" fillId="8" borderId="7" xfId="0" applyFont="1" applyFill="1" applyBorder="1" applyAlignment="1">
      <alignment horizontal="left" vertical="top"/>
    </xf>
    <xf numFmtId="0" fontId="7" fillId="8" borderId="7" xfId="0" applyFont="1" applyFill="1" applyBorder="1" applyAlignment="1">
      <alignment horizontal="left" vertical="top" wrapText="1"/>
    </xf>
    <xf numFmtId="0" fontId="32" fillId="0" borderId="7" xfId="0" applyFont="1" applyBorder="1" applyAlignment="1">
      <alignment horizontal="left" vertical="top"/>
    </xf>
    <xf numFmtId="0" fontId="32" fillId="0" borderId="7" xfId="0" applyFont="1" applyBorder="1" applyAlignment="1" applyProtection="1">
      <alignment horizontal="center" vertical="top" wrapText="1"/>
      <protection locked="0"/>
    </xf>
    <xf numFmtId="0" fontId="32" fillId="0" borderId="7" xfId="0" applyFont="1" applyBorder="1" applyAlignment="1" applyProtection="1">
      <alignment horizontal="left" vertical="top" wrapText="1"/>
      <protection locked="0"/>
    </xf>
    <xf numFmtId="0" fontId="3" fillId="0" borderId="7" xfId="0" applyFont="1" applyBorder="1" applyAlignment="1" applyProtection="1">
      <alignment horizontal="center" vertical="top" wrapText="1"/>
      <protection locked="0"/>
    </xf>
    <xf numFmtId="0" fontId="33" fillId="0" borderId="7" xfId="0" applyFont="1" applyBorder="1" applyAlignment="1">
      <alignment horizontal="left" vertical="top" wrapText="1"/>
    </xf>
    <xf numFmtId="0" fontId="31" fillId="7" borderId="7" xfId="0" applyFont="1" applyFill="1" applyBorder="1" applyAlignment="1">
      <alignment horizontal="left" vertical="top"/>
    </xf>
    <xf numFmtId="0" fontId="31" fillId="7" borderId="7" xfId="0" applyFont="1" applyFill="1" applyBorder="1" applyAlignment="1">
      <alignment horizontal="left" vertical="top" wrapText="1"/>
    </xf>
    <xf numFmtId="0" fontId="31" fillId="7" borderId="7" xfId="0" applyFont="1" applyFill="1" applyBorder="1" applyAlignment="1" applyProtection="1">
      <alignment horizontal="center" vertical="top" wrapText="1"/>
      <protection locked="0"/>
    </xf>
    <xf numFmtId="0" fontId="31" fillId="7" borderId="7" xfId="0" applyFont="1" applyFill="1" applyBorder="1" applyAlignment="1" applyProtection="1">
      <alignment horizontal="left" vertical="top" wrapText="1"/>
      <protection locked="0"/>
    </xf>
    <xf numFmtId="0" fontId="31" fillId="8" borderId="7" xfId="0" applyFont="1" applyFill="1" applyBorder="1" applyAlignment="1">
      <alignment horizontal="center" vertical="top" wrapText="1"/>
    </xf>
    <xf numFmtId="0" fontId="31" fillId="8" borderId="7" xfId="0" applyFont="1" applyFill="1" applyBorder="1" applyAlignment="1" applyProtection="1">
      <alignment horizontal="left" vertical="top" wrapText="1"/>
      <protection locked="0"/>
    </xf>
    <xf numFmtId="0" fontId="31" fillId="8" borderId="7" xfId="0" applyFont="1" applyFill="1" applyBorder="1" applyAlignment="1">
      <alignment horizontal="left" vertical="top" wrapText="1"/>
    </xf>
    <xf numFmtId="0" fontId="7" fillId="7" borderId="7" xfId="0" applyFont="1" applyFill="1" applyBorder="1" applyAlignment="1">
      <alignment horizontal="left" vertical="top" wrapText="1"/>
    </xf>
    <xf numFmtId="0" fontId="32" fillId="8" borderId="7" xfId="0" applyFont="1" applyFill="1" applyBorder="1" applyAlignment="1">
      <alignment horizontal="center" vertical="top" wrapText="1"/>
    </xf>
    <xf numFmtId="0" fontId="32" fillId="8" borderId="7" xfId="0" applyFont="1" applyFill="1" applyBorder="1" applyAlignment="1" applyProtection="1">
      <alignment horizontal="left" vertical="top" wrapText="1"/>
      <protection locked="0"/>
    </xf>
    <xf numFmtId="0" fontId="32" fillId="8" borderId="7" xfId="0" applyFont="1" applyFill="1" applyBorder="1" applyAlignment="1">
      <alignment horizontal="left" vertical="top" wrapText="1"/>
    </xf>
    <xf numFmtId="0" fontId="32" fillId="8" borderId="7" xfId="0" applyFont="1" applyFill="1" applyBorder="1" applyAlignment="1">
      <alignment horizontal="left" vertical="top"/>
    </xf>
    <xf numFmtId="0" fontId="3" fillId="8" borderId="7" xfId="0" applyFont="1" applyFill="1" applyBorder="1" applyAlignment="1">
      <alignment horizontal="left" vertical="top" wrapText="1"/>
    </xf>
    <xf numFmtId="9" fontId="4" fillId="0" borderId="0" xfId="0" applyNumberFormat="1" applyFont="1"/>
    <xf numFmtId="0" fontId="10" fillId="0" borderId="0" xfId="0" applyFont="1"/>
    <xf numFmtId="0" fontId="4" fillId="0" borderId="0" xfId="0" applyFont="1"/>
    <xf numFmtId="0" fontId="10" fillId="0" borderId="0" xfId="0" applyFont="1" applyAlignment="1">
      <alignment horizontal="center"/>
    </xf>
    <xf numFmtId="0" fontId="4" fillId="0" borderId="0" xfId="0" applyFont="1" applyAlignment="1">
      <alignment horizontal="center"/>
    </xf>
    <xf numFmtId="0" fontId="5" fillId="0" borderId="0" xfId="0" applyFont="1" applyAlignment="1">
      <alignment horizontal="left"/>
    </xf>
    <xf numFmtId="0" fontId="5" fillId="0" borderId="0" xfId="0" applyFont="1" applyAlignment="1">
      <alignment horizontal="right"/>
    </xf>
    <xf numFmtId="0" fontId="4" fillId="0" borderId="0" xfId="0" applyFont="1" applyAlignment="1">
      <alignment vertical="center"/>
    </xf>
    <xf numFmtId="0" fontId="22" fillId="0" borderId="0" xfId="0" applyFont="1" applyAlignment="1">
      <alignment vertical="center"/>
    </xf>
    <xf numFmtId="0" fontId="4" fillId="0" borderId="0" xfId="0" applyFont="1" applyAlignment="1">
      <alignment horizontal="right"/>
    </xf>
    <xf numFmtId="0" fontId="10" fillId="7" borderId="2" xfId="0" applyFont="1" applyFill="1" applyBorder="1"/>
    <xf numFmtId="0" fontId="22" fillId="0" borderId="0" xfId="0" applyFont="1"/>
    <xf numFmtId="9" fontId="10" fillId="7" borderId="3" xfId="0" applyNumberFormat="1" applyFont="1" applyFill="1" applyBorder="1"/>
    <xf numFmtId="9" fontId="10" fillId="0" borderId="0" xfId="0" applyNumberFormat="1" applyFont="1"/>
    <xf numFmtId="0" fontId="27" fillId="0" borderId="0" xfId="0" applyFont="1" applyAlignment="1">
      <alignment vertical="center"/>
    </xf>
    <xf numFmtId="0" fontId="4" fillId="7" borderId="2" xfId="0" applyFont="1" applyFill="1" applyBorder="1"/>
    <xf numFmtId="0" fontId="5" fillId="7" borderId="3" xfId="0" applyFont="1" applyFill="1" applyBorder="1" applyAlignment="1">
      <alignment horizontal="right"/>
    </xf>
    <xf numFmtId="0" fontId="1" fillId="0" borderId="0" xfId="0" applyFont="1" applyAlignment="1">
      <alignment vertical="center"/>
    </xf>
    <xf numFmtId="0" fontId="11" fillId="0" borderId="0" xfId="0" applyFont="1" applyAlignment="1">
      <alignment horizontal="left" vertical="top" wrapText="1"/>
    </xf>
    <xf numFmtId="0" fontId="5" fillId="0" borderId="0" xfId="0" applyFont="1" applyAlignment="1">
      <alignment horizontal="left" vertical="top" wrapText="1"/>
    </xf>
    <xf numFmtId="0" fontId="34" fillId="0" borderId="0" xfId="0" applyFont="1"/>
    <xf numFmtId="0" fontId="11" fillId="0" borderId="0" xfId="0" applyFont="1" applyAlignment="1">
      <alignment horizontal="left"/>
    </xf>
    <xf numFmtId="0" fontId="0" fillId="0" borderId="5" xfId="0" applyBorder="1" applyAlignment="1" applyProtection="1">
      <alignment horizontal="center"/>
      <protection locked="0"/>
    </xf>
    <xf numFmtId="0" fontId="0" fillId="0" borderId="5" xfId="0" applyBorder="1" applyProtection="1">
      <protection locked="0"/>
    </xf>
    <xf numFmtId="0" fontId="0" fillId="0" borderId="6" xfId="0" applyBorder="1" applyAlignment="1" applyProtection="1">
      <alignment horizontal="center"/>
      <protection locked="0"/>
    </xf>
    <xf numFmtId="0" fontId="0" fillId="0" borderId="6" xfId="0" applyBorder="1" applyProtection="1">
      <protection locked="0"/>
    </xf>
    <xf numFmtId="0" fontId="30" fillId="0" borderId="0" xfId="0" applyFont="1"/>
  </cellXfs>
  <cellStyles count="6">
    <cellStyle name="Link" xfId="4" builtinId="8"/>
    <cellStyle name="Neutral" xfId="5" builtinId="28"/>
    <cellStyle name="Normal 3" xfId="3" xr:uid="{A41E5945-8172-411D-AA6B-AC495273ED84}"/>
    <cellStyle name="Prozent" xfId="1" builtinId="5"/>
    <cellStyle name="Standard" xfId="0" builtinId="0"/>
    <cellStyle name="Standard 2" xfId="2" xr:uid="{72FE2ADB-EF43-4E27-91E0-C58BAAA18CCD}"/>
  </cellStyles>
  <dxfs count="22">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val="0"/>
        <i/>
        <strike val="0"/>
        <condense val="0"/>
        <extend val="0"/>
        <outline val="0"/>
        <shadow val="0"/>
        <u val="none"/>
        <vertAlign val="baseline"/>
        <sz val="8"/>
        <color theme="4"/>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8"/>
        <color theme="4"/>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8"/>
        <color theme="4"/>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i/>
        <strike val="0"/>
        <outline val="0"/>
        <shadow val="0"/>
        <u val="none"/>
        <vertAlign val="baseline"/>
        <sz val="8"/>
        <color theme="4"/>
        <name val="Arial"/>
        <family val="2"/>
        <scheme val="none"/>
      </font>
      <fill>
        <patternFill patternType="none">
          <fgColor indexed="64"/>
          <bgColor auto="1"/>
        </patternFill>
      </fill>
      <alignment horizontal="left" vertical="top" textRotation="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8"/>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8"/>
        <color auto="1"/>
        <name val="Arial"/>
        <family val="2"/>
        <scheme val="none"/>
      </font>
      <numFmt numFmtId="0" formatCode="General"/>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left" vertical="top" textRotation="0" justifyLastLine="0" shrinkToFit="0" readingOrder="0"/>
      <protection locked="1" hidden="0"/>
    </dxf>
    <dxf>
      <font>
        <b/>
        <i val="0"/>
        <strike val="0"/>
        <condense val="0"/>
        <extend val="0"/>
        <outline val="0"/>
        <shadow val="0"/>
        <u val="none"/>
        <vertAlign val="baseline"/>
        <sz val="8"/>
        <color auto="1"/>
        <name val="Calibri"/>
        <family val="2"/>
        <scheme val="minor"/>
      </font>
      <protection locked="1" hidden="0"/>
    </dxf>
  </dxfs>
  <tableStyles count="0" defaultTableStyle="TableStyleMedium2" defaultPivotStyle="PivotStyleLight16"/>
  <colors>
    <mruColors>
      <color rgb="FF00A0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42863</xdr:colOff>
      <xdr:row>0</xdr:row>
      <xdr:rowOff>747713</xdr:rowOff>
    </xdr:from>
    <xdr:to>
      <xdr:col>0</xdr:col>
      <xdr:colOff>42863</xdr:colOff>
      <xdr:row>4</xdr:row>
      <xdr:rowOff>16783</xdr:rowOff>
    </xdr:to>
    <xdr:pic>
      <xdr:nvPicPr>
        <xdr:cNvPr id="2" name="Grafik 5">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3" y="747713"/>
          <a:ext cx="3442154" cy="4120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876300</xdr:rowOff>
    </xdr:from>
    <xdr:to>
      <xdr:col>0</xdr:col>
      <xdr:colOff>3444539</xdr:colOff>
      <xdr:row>0</xdr:row>
      <xdr:rowOff>1284767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876300"/>
          <a:ext cx="3444539" cy="40846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E2C524-604E-4D76-A324-C0F885B848D7}" name="TableV5toV6" displayName="TableV5toV6" ref="A4:N378" totalsRowShown="0" headerRowDxfId="21" dataDxfId="20">
  <autoFilter ref="A4:N378" xr:uid="{48E2C524-604E-4D76-A324-C0F885B848D7}"/>
  <sortState xmlns:xlrd2="http://schemas.microsoft.com/office/spreadsheetml/2017/richdata2" ref="A5:N378">
    <sortCondition ref="B4:B378"/>
  </sortState>
  <tableColumns count="14">
    <tableColumn id="11" xr3:uid="{09C5707E-53EB-4713-9AFD-EFBFED23CF33}" name="Versión" dataDxfId="19"/>
    <tableColumn id="10" xr3:uid="{44E1BDBC-2155-4C41-916B-4C2F7E51F316}" name="TableID" dataDxfId="18"/>
    <tableColumn id="17" xr3:uid="{FAA3E2AE-FFCF-460D-9C35-8302D3164341}" name="Version Sort" dataDxfId="17"/>
    <tableColumn id="1" xr3:uid="{F7D95F64-BC7D-4117-8BAB-DD70C8C6F9A4}" name="Section" dataDxfId="16"/>
    <tableColumn id="2" xr3:uid="{1C6F7352-2CEF-4A9F-B4A0-B886D4655B1F}" name="Nº" dataDxfId="15"/>
    <tableColumn id="3" xr3:uid="{EDBD825D-BA77-490E-9A03-E4EECA1C89D1}" name="IFA v6 Smart principle and criteria_x000a_IFA v5.2 Control Point and Compliance Criteria" dataDxfId="14"/>
    <tableColumn id="5" xr3:uid="{CC3E6D8F-43D0-475A-B6C0-EA4CB853D054}" name="Level" dataDxfId="13">
      <calculatedColumnFormula>CONCATENATE(TableV5toV6[[#This Row],[LevelA]]," ",TableV5toV6[[#This Row],[v6 Status]])</calculatedColumnFormula>
    </tableColumn>
    <tableColumn id="7" xr3:uid="{50BDD9F6-5CEB-45D1-A015-CD9D7E23757D}" name="Answer" dataDxfId="12"/>
    <tableColumn id="6" xr3:uid="{3252738A-4B28-407E-AB46-2B62D1A79F33}" name="Justification" dataDxfId="11"/>
    <tableColumn id="13" xr3:uid="{89FD06A4-D8F5-4F59-8775-B43EA70E5424}" name="Method" dataDxfId="10"/>
    <tableColumn id="12" xr3:uid="{BFBF8CF1-F9D1-4CB5-BB1A-4BE5A7CDFEA5}" name="Audit method and justification guideline for IFA v6 Smart" dataDxfId="9"/>
    <tableColumn id="9" xr3:uid="{C2BDF6B1-41F7-44FA-8FEC-9F85931A0722}" name="LevelA" dataDxfId="8"/>
    <tableColumn id="25" xr3:uid="{99A0244B-2C97-4E0F-B5D5-85BAF19E65F6}" name="Short Level" dataDxfId="7"/>
    <tableColumn id="26" xr3:uid="{86ED11BC-911E-4084-BAB7-99C21D80B131}" name="v6 Status" dataDxfId="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3D25474-9CF7-4A37-B5D6-080545AB8A06}" name="LevelTable" displayName="LevelTable" ref="B3:N6" totalsRowShown="0">
  <autoFilter ref="B3:N6" xr:uid="{43D25474-9CF7-4A37-B5D6-080545AB8A06}"/>
  <tableColumns count="13">
    <tableColumn id="1" xr3:uid="{27321B61-8DD5-4CC6-9740-EAA69895822E}" name="Major Must"/>
    <tableColumn id="2" xr3:uid="{8C6C90F1-87BB-483C-9773-858BE9FC7919}" name="Minor Must"/>
    <tableColumn id="3" xr3:uid="{B9FFE4F8-450A-4932-BFD4-8A90BD7F36EB}" name="Recom."/>
    <tableColumn id="5" xr3:uid="{AC994452-C5BC-4F4C-91F6-2C89CD941C0A}" name="Major Must Merged"/>
    <tableColumn id="6" xr3:uid="{31B84591-6EFB-4703-9072-6B288A8058CD}" name="Major Must New"/>
    <tableColumn id="7" xr3:uid="{06894A82-FD8B-41A0-8040-862ED3B59D68}" name="Merged"/>
    <tableColumn id="9" xr3:uid="{D2CE6A4B-7865-483E-9FCF-0F769CE2F734}" name="Minor Must Merged"/>
    <tableColumn id="10" xr3:uid="{9542780B-E539-4D6E-B88C-BC06C04F61B7}" name="Minor Must New"/>
    <tableColumn id="8" xr3:uid="{4C2C2720-EF2E-4C5E-A2F3-FBA752619BC4}" name="Major Must  No NA"/>
    <tableColumn id="11" xr3:uid="{E4CCA61C-2E31-4FF8-9D0F-386633EF0C3F}" name="Minor Must No NA"/>
    <tableColumn id="12" xr3:uid="{40040821-0512-422D-8EFC-658410792F68}" name="Recom. New"/>
    <tableColumn id="13" xr3:uid="{E6868F0B-19EF-4195-BFC9-081EE6BE23F6}" name="Removed"/>
    <tableColumn id="4" xr3:uid="{DD48DFFA-16F9-4868-BFCC-C51E2C14D675}" name="No Equivalent"/>
  </tableColumns>
  <tableStyleInfo name="TableStyleMedium4"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globalgap.org/what-we-offer/solutions/ifa-flowers-and-ornamentals/" TargetMode="External"/><Relationship Id="rId2" Type="http://schemas.openxmlformats.org/officeDocument/2006/relationships/hyperlink" Target="https://documents.globalgap.org/documents/220929_IFA_guideline_FO_v6_0_Sep22_en.pdf" TargetMode="External"/><Relationship Id="rId1" Type="http://schemas.openxmlformats.org/officeDocument/2006/relationships/hyperlink" Target="https://www.globalgap.org/.content/.galleries/documents/220929_Summary_of_changes_IFA_v5_to_v6_GFS-Smart_en.pdf"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www.globalgap.org/document-downloads?documentlist=WyIyem9kbTh5OVU2TDIxUXpOTjU1YzFZIl0="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7C8B5-7B4E-4343-B7AE-70233D2AC740}">
  <sheetPr codeName="Sheet2"/>
  <dimension ref="A1:XFC15"/>
  <sheetViews>
    <sheetView showGridLines="0" tabSelected="1" view="pageLayout" zoomScaleNormal="100" workbookViewId="0"/>
  </sheetViews>
  <sheetFormatPr baseColWidth="10" defaultColWidth="0" defaultRowHeight="15" customHeight="1" zeroHeight="1" x14ac:dyDescent="0.35"/>
  <cols>
    <col min="1" max="1" width="127.453125" style="6" customWidth="1"/>
    <col min="2" max="2" width="1" style="6" hidden="1"/>
    <col min="3" max="255" width="11.453125" style="6" hidden="1"/>
    <col min="256" max="259" width="1.54296875" style="6" hidden="1"/>
    <col min="260" max="260" width="0.453125" style="6" hidden="1"/>
    <col min="261" max="16383" width="1.54296875" style="6" hidden="1"/>
    <col min="16384" max="16384" width="0.54296875" style="6" customWidth="1"/>
  </cols>
  <sheetData>
    <row r="1" spans="1:1" ht="106" x14ac:dyDescent="0.35">
      <c r="A1" s="5"/>
    </row>
    <row r="2" spans="1:1" ht="56" x14ac:dyDescent="0.6">
      <c r="A2" s="7" t="s">
        <v>1271</v>
      </c>
    </row>
    <row r="3" spans="1:1" ht="18" x14ac:dyDescent="0.4">
      <c r="A3" s="8" t="s">
        <v>1261</v>
      </c>
    </row>
    <row r="4" spans="1:1" ht="14.5" x14ac:dyDescent="0.35">
      <c r="A4" s="9"/>
    </row>
    <row r="5" spans="1:1" ht="70" x14ac:dyDescent="0.35">
      <c r="A5" s="10" t="s">
        <v>1260</v>
      </c>
    </row>
    <row r="6" spans="1:1" ht="17.5" x14ac:dyDescent="0.35">
      <c r="A6" s="11"/>
    </row>
    <row r="7" spans="1:1" ht="17.5" x14ac:dyDescent="0.35">
      <c r="A7" s="11"/>
    </row>
    <row r="8" spans="1:1" ht="18" x14ac:dyDescent="0.4">
      <c r="A8" s="12"/>
    </row>
    <row r="9" spans="1:1" ht="14.5" x14ac:dyDescent="0.35">
      <c r="A9" s="13" t="s">
        <v>0</v>
      </c>
    </row>
    <row r="10" spans="1:1" ht="14.5" x14ac:dyDescent="0.35">
      <c r="A10" s="14" t="s">
        <v>1</v>
      </c>
    </row>
    <row r="11" spans="1:1" ht="7.5" customHeight="1" x14ac:dyDescent="0.35"/>
    <row r="12" spans="1:1" ht="15" customHeight="1" x14ac:dyDescent="0.35"/>
    <row r="13" spans="1:1" ht="15" customHeight="1" x14ac:dyDescent="0.35"/>
    <row r="14" spans="1:1" ht="15" customHeight="1" x14ac:dyDescent="0.35"/>
    <row r="15" spans="1:1" ht="15" customHeight="1" x14ac:dyDescent="0.35"/>
  </sheetData>
  <sheetProtection algorithmName="SHA-512" hashValue="tO0iVttJHqNxG6R5MR5inFZmw7qGqLjepxHL3uTx/Sm2Dhgwv+9IGm03nWpThcmlDpf7tRZcBl2fcnslxtIGUQ==" saltValue="04y1UWVlNwDho0akN5g8KQ==" spinCount="100000" sheet="1" objects="1" scenarios="1"/>
  <pageMargins left="0.74803149606299213" right="0.74803149606299213" top="1.2598425196850394" bottom="0.9842519685039370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F1BA-6ABB-4EC9-BA36-DD18BFAD835F}">
  <sheetPr codeName="Sheet5"/>
  <dimension ref="A1:H32"/>
  <sheetViews>
    <sheetView showGridLines="0" view="pageLayout" zoomScaleNormal="70" workbookViewId="0">
      <selection activeCell="A4" sqref="A4"/>
    </sheetView>
  </sheetViews>
  <sheetFormatPr baseColWidth="10" defaultColWidth="8.7265625" defaultRowHeight="11.5" x14ac:dyDescent="0.35"/>
  <cols>
    <col min="1" max="1" width="125.26953125" style="15" customWidth="1"/>
    <col min="2" max="7" width="12.1796875" style="15" customWidth="1"/>
    <col min="8" max="8" width="45.26953125" style="15" customWidth="1"/>
    <col min="9" max="16384" width="8.7265625" style="15"/>
  </cols>
  <sheetData>
    <row r="1" spans="1:8" ht="13" x14ac:dyDescent="0.3">
      <c r="A1" s="23" t="s">
        <v>1263</v>
      </c>
    </row>
    <row r="3" spans="1:8" x14ac:dyDescent="0.35">
      <c r="A3" s="16" t="s">
        <v>2</v>
      </c>
      <c r="B3" s="22"/>
      <c r="C3" s="22"/>
      <c r="D3" s="22"/>
      <c r="E3" s="22"/>
      <c r="F3" s="22"/>
      <c r="G3" s="22"/>
      <c r="H3" s="22"/>
    </row>
    <row r="4" spans="1:8" ht="34.5" x14ac:dyDescent="0.35">
      <c r="A4" s="88" t="s">
        <v>1264</v>
      </c>
    </row>
    <row r="5" spans="1:8" x14ac:dyDescent="0.35">
      <c r="A5" s="19" t="s">
        <v>3</v>
      </c>
      <c r="B5" s="22"/>
      <c r="C5" s="22"/>
      <c r="D5" s="22"/>
      <c r="E5" s="22"/>
      <c r="F5" s="22"/>
      <c r="G5" s="22"/>
      <c r="H5" s="22"/>
    </row>
    <row r="6" spans="1:8" x14ac:dyDescent="0.35">
      <c r="A6" s="19"/>
    </row>
    <row r="7" spans="1:8" s="16" customFormat="1" x14ac:dyDescent="0.35">
      <c r="A7" s="20" t="s">
        <v>4</v>
      </c>
      <c r="B7" s="22"/>
      <c r="C7" s="22"/>
      <c r="D7" s="22"/>
      <c r="E7" s="22"/>
      <c r="F7" s="22"/>
      <c r="G7" s="22"/>
      <c r="H7" s="22"/>
    </row>
    <row r="8" spans="1:8" s="16" customFormat="1" ht="23" x14ac:dyDescent="0.35">
      <c r="A8" s="21" t="s">
        <v>1270</v>
      </c>
      <c r="B8" s="17"/>
      <c r="C8" s="17"/>
      <c r="D8" s="17"/>
      <c r="E8" s="17"/>
      <c r="F8" s="17"/>
      <c r="G8" s="17"/>
      <c r="H8" s="17"/>
    </row>
    <row r="9" spans="1:8" s="16" customFormat="1" x14ac:dyDescent="0.35">
      <c r="A9" s="18" t="s">
        <v>5</v>
      </c>
      <c r="B9" s="17"/>
      <c r="C9" s="17"/>
      <c r="D9" s="17"/>
      <c r="E9" s="17"/>
      <c r="F9" s="17"/>
      <c r="G9" s="17"/>
      <c r="H9" s="17"/>
    </row>
    <row r="10" spans="1:8" s="16" customFormat="1" x14ac:dyDescent="0.35">
      <c r="A10" s="15"/>
      <c r="B10" s="17"/>
      <c r="C10" s="17"/>
      <c r="D10" s="17"/>
      <c r="E10" s="17"/>
      <c r="F10" s="17"/>
      <c r="G10" s="17"/>
      <c r="H10" s="17"/>
    </row>
    <row r="11" spans="1:8" s="16" customFormat="1" x14ac:dyDescent="0.35">
      <c r="A11" s="15" t="s">
        <v>6</v>
      </c>
      <c r="B11" s="17"/>
      <c r="C11" s="17"/>
      <c r="D11" s="17"/>
      <c r="E11" s="17"/>
      <c r="F11" s="17"/>
      <c r="G11" s="17"/>
      <c r="H11" s="17"/>
    </row>
    <row r="12" spans="1:8" s="16" customFormat="1" x14ac:dyDescent="0.35">
      <c r="A12" s="18" t="s">
        <v>1259</v>
      </c>
      <c r="B12" s="17"/>
      <c r="C12" s="17"/>
      <c r="D12" s="17"/>
      <c r="E12" s="17"/>
      <c r="F12" s="17"/>
      <c r="G12" s="17"/>
      <c r="H12" s="17"/>
    </row>
    <row r="13" spans="1:8" s="16" customFormat="1" x14ac:dyDescent="0.35">
      <c r="A13" s="18"/>
      <c r="B13" s="17"/>
      <c r="C13" s="17"/>
      <c r="D13" s="17"/>
      <c r="E13" s="17"/>
      <c r="F13" s="17"/>
      <c r="G13" s="17"/>
      <c r="H13" s="17"/>
    </row>
    <row r="14" spans="1:8" s="16" customFormat="1" x14ac:dyDescent="0.35">
      <c r="A14" s="19" t="s">
        <v>7</v>
      </c>
      <c r="B14" s="17"/>
      <c r="C14" s="17"/>
      <c r="D14" s="17"/>
      <c r="E14" s="17"/>
      <c r="F14" s="17"/>
      <c r="G14" s="17"/>
      <c r="H14" s="17"/>
    </row>
    <row r="15" spans="1:8" s="16" customFormat="1" ht="34.5" x14ac:dyDescent="0.35">
      <c r="A15" s="88" t="s">
        <v>1265</v>
      </c>
      <c r="B15" s="17"/>
      <c r="C15" s="17"/>
      <c r="D15" s="17"/>
      <c r="E15" s="17"/>
      <c r="F15" s="17"/>
      <c r="G15" s="17"/>
      <c r="H15" s="17"/>
    </row>
    <row r="16" spans="1:8" ht="34.5" x14ac:dyDescent="0.35">
      <c r="A16" s="19" t="s">
        <v>8</v>
      </c>
      <c r="B16" s="17"/>
      <c r="C16" s="17"/>
      <c r="D16" s="17"/>
      <c r="E16" s="17"/>
      <c r="F16" s="17"/>
      <c r="G16" s="17"/>
      <c r="H16" s="17"/>
    </row>
    <row r="17" spans="1:8" x14ac:dyDescent="0.35">
      <c r="A17" s="19" t="s">
        <v>113</v>
      </c>
      <c r="B17" s="17"/>
      <c r="C17" s="17"/>
      <c r="D17" s="17"/>
      <c r="E17" s="17"/>
      <c r="F17" s="17"/>
      <c r="G17" s="17"/>
      <c r="H17" s="17"/>
    </row>
    <row r="18" spans="1:8" x14ac:dyDescent="0.35">
      <c r="A18" s="19"/>
      <c r="B18" s="17"/>
      <c r="C18" s="17"/>
      <c r="D18" s="17"/>
      <c r="E18" s="17"/>
      <c r="F18" s="17"/>
      <c r="G18" s="17"/>
      <c r="H18" s="17"/>
    </row>
    <row r="19" spans="1:8" x14ac:dyDescent="0.35">
      <c r="A19" s="87" t="s">
        <v>1262</v>
      </c>
      <c r="B19" s="17"/>
      <c r="C19" s="17"/>
      <c r="D19" s="17"/>
      <c r="E19" s="17"/>
      <c r="F19" s="17"/>
      <c r="G19" s="17"/>
      <c r="H19" s="17"/>
    </row>
    <row r="20" spans="1:8" ht="34.5" x14ac:dyDescent="0.35">
      <c r="A20" s="19" t="s">
        <v>9</v>
      </c>
      <c r="B20" s="17"/>
      <c r="C20" s="17"/>
      <c r="D20" s="17"/>
      <c r="E20" s="17"/>
      <c r="F20" s="17"/>
      <c r="G20" s="17"/>
      <c r="H20" s="17"/>
    </row>
    <row r="21" spans="1:8" ht="23" x14ac:dyDescent="0.35">
      <c r="A21" s="19" t="s">
        <v>10</v>
      </c>
      <c r="B21" s="17"/>
      <c r="C21" s="17"/>
      <c r="D21" s="17"/>
      <c r="E21" s="17"/>
      <c r="F21" s="17"/>
      <c r="G21" s="17"/>
      <c r="H21" s="17"/>
    </row>
    <row r="22" spans="1:8" x14ac:dyDescent="0.35">
      <c r="A22" s="19" t="s">
        <v>11</v>
      </c>
      <c r="B22" s="17"/>
      <c r="C22" s="17"/>
      <c r="D22" s="17"/>
      <c r="E22" s="17"/>
      <c r="F22" s="17"/>
      <c r="G22" s="17"/>
      <c r="H22" s="17"/>
    </row>
    <row r="23" spans="1:8" x14ac:dyDescent="0.35">
      <c r="A23" s="19" t="s">
        <v>12</v>
      </c>
      <c r="B23" s="17"/>
      <c r="C23" s="17"/>
      <c r="D23" s="17"/>
      <c r="E23" s="17"/>
      <c r="F23" s="17"/>
      <c r="G23" s="17"/>
      <c r="H23" s="17"/>
    </row>
    <row r="24" spans="1:8" x14ac:dyDescent="0.35">
      <c r="A24" s="19" t="s">
        <v>13</v>
      </c>
      <c r="B24" s="17"/>
      <c r="C24" s="17"/>
      <c r="D24" s="17"/>
      <c r="E24" s="17"/>
      <c r="F24" s="17"/>
      <c r="G24" s="17"/>
      <c r="H24" s="17"/>
    </row>
    <row r="25" spans="1:8" x14ac:dyDescent="0.35">
      <c r="A25" s="19" t="s">
        <v>14</v>
      </c>
      <c r="B25" s="17"/>
      <c r="C25" s="17"/>
      <c r="D25" s="17"/>
      <c r="E25" s="17"/>
      <c r="F25" s="17"/>
      <c r="G25" s="17"/>
      <c r="H25" s="17"/>
    </row>
    <row r="26" spans="1:8" x14ac:dyDescent="0.35">
      <c r="A26" s="19" t="s">
        <v>15</v>
      </c>
      <c r="B26" s="17"/>
      <c r="C26" s="17"/>
      <c r="D26" s="17"/>
      <c r="E26" s="17"/>
      <c r="F26" s="17"/>
      <c r="G26" s="17"/>
      <c r="H26" s="17"/>
    </row>
    <row r="27" spans="1:8" x14ac:dyDescent="0.35">
      <c r="A27" s="21" t="s">
        <v>1269</v>
      </c>
      <c r="B27" s="17"/>
      <c r="C27" s="17"/>
      <c r="D27" s="17"/>
      <c r="E27" s="17"/>
      <c r="F27" s="17"/>
      <c r="G27" s="17"/>
      <c r="H27" s="17"/>
    </row>
    <row r="28" spans="1:8" x14ac:dyDescent="0.35">
      <c r="A28" s="19"/>
      <c r="B28" s="17"/>
      <c r="C28" s="17"/>
      <c r="D28" s="17"/>
      <c r="E28" s="17"/>
      <c r="F28" s="17"/>
      <c r="G28" s="17"/>
      <c r="H28" s="17"/>
    </row>
    <row r="29" spans="1:8" x14ac:dyDescent="0.35">
      <c r="A29" s="20" t="s">
        <v>16</v>
      </c>
      <c r="B29" s="17"/>
      <c r="C29" s="17"/>
      <c r="D29" s="17"/>
      <c r="E29" s="17"/>
      <c r="F29" s="17"/>
      <c r="G29" s="17"/>
      <c r="H29" s="17"/>
    </row>
    <row r="30" spans="1:8" ht="34.5" x14ac:dyDescent="0.35">
      <c r="A30" s="19" t="s">
        <v>17</v>
      </c>
      <c r="B30" s="17"/>
      <c r="C30" s="17"/>
      <c r="D30" s="17"/>
      <c r="E30" s="17"/>
      <c r="F30" s="17"/>
      <c r="G30" s="17"/>
      <c r="H30" s="17"/>
    </row>
    <row r="31" spans="1:8" ht="25.15" customHeight="1" x14ac:dyDescent="0.35">
      <c r="A31" s="19" t="s">
        <v>18</v>
      </c>
      <c r="B31" s="17"/>
      <c r="C31" s="17"/>
      <c r="D31" s="17"/>
      <c r="E31" s="17"/>
      <c r="F31" s="17"/>
      <c r="G31" s="17"/>
      <c r="H31" s="17"/>
    </row>
    <row r="32" spans="1:8" ht="23" x14ac:dyDescent="0.35">
      <c r="A32" s="19" t="s">
        <v>19</v>
      </c>
      <c r="B32" s="17"/>
      <c r="C32" s="17"/>
      <c r="D32" s="17"/>
      <c r="E32" s="17"/>
      <c r="F32" s="17"/>
      <c r="G32" s="17"/>
      <c r="H32" s="17"/>
    </row>
  </sheetData>
  <sheetProtection algorithmName="SHA-512" hashValue="20BEBJfX9Lu9KYU44+RHL089bL4d8dtX3lKMI16h/nr5pxqsiicLWoZ3giYemE8lckbhG8E3RhlMNwMZaTwyTA==" saltValue="LTeqXBEjbedghUFhqa1mxg==" spinCount="100000" sheet="1" objects="1" scenarios="1"/>
  <hyperlinks>
    <hyperlink ref="A9" r:id="rId1" xr:uid="{D293588C-4BB7-460A-872D-AC6B9089EA41}"/>
    <hyperlink ref="A12" r:id="rId2" xr:uid="{F610AAFF-F416-42FC-B33A-76FC9FE72BEC}"/>
    <hyperlink ref="A8" r:id="rId3" display="Before using this tool, it is important to familiarize yourself with the high-level overview of changes and updates to the standard by visiting the IFA v6 web page and reviewing the following documents:" xr:uid="{658AA987-D8CB-486C-8DDD-A98D992B51C2}"/>
    <hyperlink ref="A27" r:id="rId4" xr:uid="{5ABA4DA4-5987-455B-A998-D43F3EA9FCE4}"/>
  </hyperlinks>
  <pageMargins left="0.74803149606299213" right="0.74803149606299213" top="1.2598425196850394" bottom="0.98425196850393704" header="0.31496062992125984" footer="0.31496062992125984"/>
  <pageSetup paperSize="9" orientation="landscape" r:id="rId5"/>
  <headerFooter>
    <oddHeader>&amp;R&amp;G</oddHeader>
    <oddFooter>&amp;L&amp;"Arial,Standard"&amp;8Code ref.: Transition tool IFA v5.2 – IFA v6 Smart FO; v1.0_Dec23; English version
&amp;A
Page &amp;P of &amp;N&amp;R&amp;"Arial,Standard"&amp;8© GLOBALG.A.P. c/o FoodPLUS GmbH
Spichernstr. 55, 50672 Cologne, Germany 
&amp;K00A039www.globalgap.org</oddFooter>
  </headerFooter>
  <rowBreaks count="1" manualBreakCount="1">
    <brk id="17" max="16383" man="1"/>
  </rowBreak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9D8B6-E639-4F69-91C8-AEB77996D725}">
  <sheetPr codeName="Sheet1">
    <tabColor theme="0"/>
    <pageSetUpPr fitToPage="1"/>
  </sheetPr>
  <dimension ref="A1:N378"/>
  <sheetViews>
    <sheetView showGridLines="0" topLeftCell="D1" zoomScaleNormal="100" zoomScalePageLayoutView="55" workbookViewId="0">
      <selection activeCell="I6" sqref="I6"/>
    </sheetView>
  </sheetViews>
  <sheetFormatPr baseColWidth="10" defaultColWidth="6.453125" defaultRowHeight="14.5" x14ac:dyDescent="0.35"/>
  <cols>
    <col min="1" max="2" width="9.26953125" style="27" hidden="1" customWidth="1"/>
    <col min="3" max="3" width="12.1796875" style="27" hidden="1" customWidth="1"/>
    <col min="4" max="4" width="18" style="27" bestFit="1" customWidth="1"/>
    <col min="5" max="5" width="11.81640625" style="27" bestFit="1" customWidth="1"/>
    <col min="6" max="6" width="80.54296875" style="27" customWidth="1"/>
    <col min="7" max="7" width="15.54296875" style="27" customWidth="1"/>
    <col min="8" max="8" width="11.81640625" customWidth="1"/>
    <col min="9" max="9" width="22.81640625" customWidth="1"/>
    <col min="10" max="10" width="13" bestFit="1" customWidth="1"/>
    <col min="11" max="11" width="50.54296875" customWidth="1"/>
    <col min="12" max="12" width="10.7265625" style="27" hidden="1" customWidth="1"/>
    <col min="13" max="13" width="13.1796875" style="27" hidden="1" customWidth="1"/>
    <col min="14" max="14" width="12.7265625" style="27" hidden="1" customWidth="1"/>
    <col min="15" max="16384" width="6.453125" style="27"/>
  </cols>
  <sheetData>
    <row r="1" spans="1:14" ht="33.75" customHeight="1" x14ac:dyDescent="0.35">
      <c r="A1" s="24" t="s">
        <v>20</v>
      </c>
      <c r="B1" s="24" t="s">
        <v>20</v>
      </c>
      <c r="C1" s="45" t="s">
        <v>20</v>
      </c>
      <c r="E1" s="23" t="s">
        <v>1263</v>
      </c>
      <c r="F1" s="89"/>
      <c r="G1" s="28" t="s">
        <v>1224</v>
      </c>
      <c r="H1" s="91"/>
      <c r="I1" s="92"/>
      <c r="L1" s="24" t="s">
        <v>20</v>
      </c>
      <c r="M1" s="24" t="s">
        <v>20</v>
      </c>
      <c r="N1" s="24" t="s">
        <v>20</v>
      </c>
    </row>
    <row r="2" spans="1:14" ht="33.75" customHeight="1" x14ac:dyDescent="0.35">
      <c r="A2" s="24"/>
      <c r="B2" s="24"/>
      <c r="C2" s="45"/>
      <c r="E2" s="23"/>
      <c r="G2" s="28" t="s">
        <v>1225</v>
      </c>
      <c r="H2" s="93"/>
      <c r="I2" s="94"/>
      <c r="L2" s="24"/>
      <c r="M2" s="24"/>
      <c r="N2" s="24"/>
    </row>
    <row r="3" spans="1:14" ht="10" customHeight="1" x14ac:dyDescent="0.6">
      <c r="E3" s="30"/>
      <c r="I3" s="29"/>
      <c r="J3" s="31"/>
      <c r="K3" s="31"/>
      <c r="L3" s="32"/>
    </row>
    <row r="4" spans="1:14" ht="21" x14ac:dyDescent="0.3">
      <c r="A4" s="33" t="s">
        <v>266</v>
      </c>
      <c r="B4" s="33" t="s">
        <v>21</v>
      </c>
      <c r="C4" s="33" t="s">
        <v>1257</v>
      </c>
      <c r="D4" s="34" t="s">
        <v>1220</v>
      </c>
      <c r="E4" s="34" t="s">
        <v>22</v>
      </c>
      <c r="F4" s="35" t="s">
        <v>1266</v>
      </c>
      <c r="G4" s="34" t="s">
        <v>1221</v>
      </c>
      <c r="H4" s="36" t="s">
        <v>1222</v>
      </c>
      <c r="I4" s="37" t="s">
        <v>753</v>
      </c>
      <c r="J4" s="38" t="s">
        <v>752</v>
      </c>
      <c r="K4" s="39" t="s">
        <v>1223</v>
      </c>
      <c r="L4" s="40" t="s">
        <v>23</v>
      </c>
      <c r="M4" s="40" t="s">
        <v>24</v>
      </c>
      <c r="N4" s="40" t="s">
        <v>25</v>
      </c>
    </row>
    <row r="5" spans="1:14" ht="80" x14ac:dyDescent="0.3">
      <c r="A5" s="57" t="s">
        <v>26</v>
      </c>
      <c r="B5" s="57">
        <v>1</v>
      </c>
      <c r="C5" s="56"/>
      <c r="D5" s="57" t="s">
        <v>704</v>
      </c>
      <c r="E5" s="57" t="s">
        <v>457</v>
      </c>
      <c r="F5" s="57" t="s">
        <v>896</v>
      </c>
      <c r="G5" s="57" t="str">
        <f>CONCATENATE(TableV5toV6[[#This Row],[LevelA]]," ",TableV5toV6[[#This Row],[v6 Status]])</f>
        <v xml:space="preserve">Major Must </v>
      </c>
      <c r="H5" s="58" t="s">
        <v>111</v>
      </c>
      <c r="I5" s="59"/>
      <c r="J5" s="57" t="s">
        <v>45</v>
      </c>
      <c r="K5" s="57" t="s">
        <v>754</v>
      </c>
      <c r="L5" s="57" t="s">
        <v>27</v>
      </c>
      <c r="M5" s="57" t="s">
        <v>27</v>
      </c>
      <c r="N5" s="57"/>
    </row>
    <row r="6" spans="1:14" ht="90" x14ac:dyDescent="0.3">
      <c r="A6" s="47" t="s">
        <v>28</v>
      </c>
      <c r="B6" s="47">
        <v>2</v>
      </c>
      <c r="C6" s="51" t="s">
        <v>267</v>
      </c>
      <c r="D6" s="47" t="s">
        <v>646</v>
      </c>
      <c r="E6" s="47" t="s">
        <v>115</v>
      </c>
      <c r="F6" s="47" t="s">
        <v>897</v>
      </c>
      <c r="G6" s="47" t="str">
        <f>CONCATENATE(TableV5toV6[[#This Row],[LevelA]]," ",TableV5toV6[[#This Row],[v6 Status]])</f>
        <v>Major Must (No NA)</v>
      </c>
      <c r="H6" s="52" t="s">
        <v>110</v>
      </c>
      <c r="I6" s="53"/>
      <c r="J6" s="51"/>
      <c r="K6" s="47"/>
      <c r="L6" s="47" t="s">
        <v>27</v>
      </c>
      <c r="M6" s="47" t="s">
        <v>29</v>
      </c>
      <c r="N6" s="55" t="s">
        <v>30</v>
      </c>
    </row>
    <row r="7" spans="1:14" ht="50" x14ac:dyDescent="0.3">
      <c r="A7" s="57" t="s">
        <v>26</v>
      </c>
      <c r="B7" s="57">
        <v>3</v>
      </c>
      <c r="C7" s="56"/>
      <c r="D7" s="57" t="s">
        <v>704</v>
      </c>
      <c r="E7" s="57" t="s">
        <v>458</v>
      </c>
      <c r="F7" s="57" t="s">
        <v>898</v>
      </c>
      <c r="G7" s="57" t="str">
        <f>CONCATENATE(TableV5toV6[[#This Row],[LevelA]]," ",TableV5toV6[[#This Row],[v6 Status]])</f>
        <v xml:space="preserve">Major Must </v>
      </c>
      <c r="H7" s="58"/>
      <c r="I7" s="59"/>
      <c r="J7" s="57" t="s">
        <v>45</v>
      </c>
      <c r="K7" s="57" t="s">
        <v>755</v>
      </c>
      <c r="L7" s="57" t="s">
        <v>27</v>
      </c>
      <c r="M7" s="57" t="s">
        <v>27</v>
      </c>
      <c r="N7" s="57"/>
    </row>
    <row r="8" spans="1:14" ht="40" x14ac:dyDescent="0.3">
      <c r="A8" s="47" t="s">
        <v>28</v>
      </c>
      <c r="B8" s="47">
        <v>4</v>
      </c>
      <c r="C8" s="51" t="s">
        <v>268</v>
      </c>
      <c r="D8" s="47" t="s">
        <v>646</v>
      </c>
      <c r="E8" s="47" t="s">
        <v>116</v>
      </c>
      <c r="F8" s="47" t="s">
        <v>899</v>
      </c>
      <c r="G8" s="47" t="str">
        <f>CONCATENATE(TableV5toV6[[#This Row],[LevelA]]," ",TableV5toV6[[#This Row],[v6 Status]])</f>
        <v>Major Must (No NA)</v>
      </c>
      <c r="H8" s="52"/>
      <c r="I8" s="53"/>
      <c r="J8" s="47"/>
      <c r="K8" s="47"/>
      <c r="L8" s="47" t="s">
        <v>27</v>
      </c>
      <c r="M8" s="47" t="s">
        <v>29</v>
      </c>
      <c r="N8" s="55" t="s">
        <v>30</v>
      </c>
    </row>
    <row r="9" spans="1:14" ht="20" x14ac:dyDescent="0.3">
      <c r="A9" s="57" t="s">
        <v>26</v>
      </c>
      <c r="B9" s="57">
        <v>5</v>
      </c>
      <c r="C9" s="56"/>
      <c r="D9" s="57" t="s">
        <v>41</v>
      </c>
      <c r="E9" s="57" t="s">
        <v>1240</v>
      </c>
      <c r="F9" s="57" t="s">
        <v>1240</v>
      </c>
      <c r="G9" s="57" t="str">
        <f>CONCATENATE(TableV5toV6[[#This Row],[LevelA]]," ",TableV5toV6[[#This Row],[v6 Status]])</f>
        <v xml:space="preserve">Removed </v>
      </c>
      <c r="H9" s="60" t="s">
        <v>34</v>
      </c>
      <c r="I9" s="61"/>
      <c r="J9" s="62"/>
      <c r="K9" s="62"/>
      <c r="L9" s="57" t="s">
        <v>41</v>
      </c>
      <c r="M9" s="57" t="s">
        <v>41</v>
      </c>
      <c r="N9" s="63"/>
    </row>
    <row r="10" spans="1:14" ht="160" x14ac:dyDescent="0.3">
      <c r="A10" s="47" t="s">
        <v>28</v>
      </c>
      <c r="B10" s="47">
        <v>6</v>
      </c>
      <c r="C10" s="51" t="s">
        <v>1242</v>
      </c>
      <c r="D10" s="47" t="s">
        <v>647</v>
      </c>
      <c r="E10" s="47" t="s">
        <v>117</v>
      </c>
      <c r="F10" s="47" t="s">
        <v>1208</v>
      </c>
      <c r="G10" s="47" t="str">
        <f>CONCATENATE(TableV5toV6[[#This Row],[LevelA]]," ",TableV5toV6[[#This Row],[v6 Status]])</f>
        <v>Major Must (Removed)</v>
      </c>
      <c r="H10" s="52"/>
      <c r="I10" s="53"/>
      <c r="J10" s="47"/>
      <c r="K10" s="47"/>
      <c r="L10" s="47" t="s">
        <v>27</v>
      </c>
      <c r="M10" s="47" t="s">
        <v>27</v>
      </c>
      <c r="N10" s="47" t="s">
        <v>1241</v>
      </c>
    </row>
    <row r="11" spans="1:14" ht="20" x14ac:dyDescent="0.3">
      <c r="A11" s="57" t="s">
        <v>26</v>
      </c>
      <c r="B11" s="57">
        <v>7</v>
      </c>
      <c r="C11" s="56"/>
      <c r="D11" s="57" t="s">
        <v>41</v>
      </c>
      <c r="E11" s="57" t="s">
        <v>1240</v>
      </c>
      <c r="F11" s="57" t="s">
        <v>1240</v>
      </c>
      <c r="G11" s="57" t="str">
        <f>CONCATENATE(TableV5toV6[[#This Row],[LevelA]]," ",TableV5toV6[[#This Row],[v6 Status]])</f>
        <v xml:space="preserve">Removed </v>
      </c>
      <c r="H11" s="60" t="s">
        <v>34</v>
      </c>
      <c r="I11" s="61"/>
      <c r="J11" s="62"/>
      <c r="K11" s="62"/>
      <c r="L11" s="57" t="s">
        <v>41</v>
      </c>
      <c r="M11" s="57" t="s">
        <v>41</v>
      </c>
      <c r="N11" s="63"/>
    </row>
    <row r="12" spans="1:14" ht="70" x14ac:dyDescent="0.3">
      <c r="A12" s="47" t="s">
        <v>28</v>
      </c>
      <c r="B12" s="47">
        <v>8</v>
      </c>
      <c r="C12" s="51" t="s">
        <v>1243</v>
      </c>
      <c r="D12" s="47" t="s">
        <v>647</v>
      </c>
      <c r="E12" s="47" t="s">
        <v>118</v>
      </c>
      <c r="F12" s="47" t="s">
        <v>1209</v>
      </c>
      <c r="G12" s="47" t="str">
        <f>CONCATENATE(TableV5toV6[[#This Row],[LevelA]]," ",TableV5toV6[[#This Row],[v6 Status]])</f>
        <v>Major Must (Removed)</v>
      </c>
      <c r="H12" s="52"/>
      <c r="I12" s="53"/>
      <c r="J12" s="47"/>
      <c r="K12" s="47"/>
      <c r="L12" s="47" t="s">
        <v>27</v>
      </c>
      <c r="M12" s="47" t="s">
        <v>27</v>
      </c>
      <c r="N12" s="47" t="s">
        <v>1241</v>
      </c>
    </row>
    <row r="13" spans="1:14" ht="90" x14ac:dyDescent="0.3">
      <c r="A13" s="57" t="s">
        <v>26</v>
      </c>
      <c r="B13" s="57">
        <v>9</v>
      </c>
      <c r="C13" s="56"/>
      <c r="D13" s="57" t="s">
        <v>704</v>
      </c>
      <c r="E13" s="57" t="s">
        <v>459</v>
      </c>
      <c r="F13" s="57" t="s">
        <v>900</v>
      </c>
      <c r="G13" s="57" t="str">
        <f>CONCATENATE(TableV5toV6[[#This Row],[LevelA]]," ",TableV5toV6[[#This Row],[v6 Status]])</f>
        <v xml:space="preserve">Major Must </v>
      </c>
      <c r="H13" s="58"/>
      <c r="I13" s="59"/>
      <c r="J13" s="57" t="s">
        <v>44</v>
      </c>
      <c r="K13" s="57" t="s">
        <v>756</v>
      </c>
      <c r="L13" s="57" t="s">
        <v>27</v>
      </c>
      <c r="M13" s="57" t="s">
        <v>27</v>
      </c>
      <c r="N13" s="57"/>
    </row>
    <row r="14" spans="1:14" ht="110" x14ac:dyDescent="0.3">
      <c r="A14" s="47" t="s">
        <v>28</v>
      </c>
      <c r="B14" s="47">
        <v>10</v>
      </c>
      <c r="C14" s="51" t="s">
        <v>269</v>
      </c>
      <c r="D14" s="47" t="s">
        <v>648</v>
      </c>
      <c r="E14" s="47" t="s">
        <v>119</v>
      </c>
      <c r="F14" s="47" t="s">
        <v>901</v>
      </c>
      <c r="G14" s="47" t="str">
        <f>CONCATENATE(TableV5toV6[[#This Row],[LevelA]]," ",TableV5toV6[[#This Row],[v6 Status]])</f>
        <v>Major Must (No NA)</v>
      </c>
      <c r="H14" s="52"/>
      <c r="I14" s="53"/>
      <c r="J14" s="51"/>
      <c r="K14" s="47"/>
      <c r="L14" s="47" t="s">
        <v>27</v>
      </c>
      <c r="M14" s="47" t="s">
        <v>29</v>
      </c>
      <c r="N14" s="55" t="s">
        <v>30</v>
      </c>
    </row>
    <row r="15" spans="1:14" ht="240" x14ac:dyDescent="0.3">
      <c r="A15" s="57" t="s">
        <v>26</v>
      </c>
      <c r="B15" s="57">
        <v>11</v>
      </c>
      <c r="C15" s="56"/>
      <c r="D15" s="57" t="s">
        <v>705</v>
      </c>
      <c r="E15" s="57" t="s">
        <v>460</v>
      </c>
      <c r="F15" s="57" t="s">
        <v>902</v>
      </c>
      <c r="G15" s="57" t="str">
        <f>CONCATENATE(TableV5toV6[[#This Row],[LevelA]]," ",TableV5toV6[[#This Row],[v6 Status]])</f>
        <v xml:space="preserve">Major Must </v>
      </c>
      <c r="H15" s="58"/>
      <c r="I15" s="59"/>
      <c r="J15" s="57" t="s">
        <v>32</v>
      </c>
      <c r="K15" s="57" t="s">
        <v>757</v>
      </c>
      <c r="L15" s="57" t="s">
        <v>27</v>
      </c>
      <c r="M15" s="57" t="s">
        <v>27</v>
      </c>
      <c r="N15" s="63"/>
    </row>
    <row r="16" spans="1:14" ht="180" collapsed="1" x14ac:dyDescent="0.3">
      <c r="A16" s="47" t="s">
        <v>28</v>
      </c>
      <c r="B16" s="47">
        <v>12</v>
      </c>
      <c r="C16" s="51" t="s">
        <v>270</v>
      </c>
      <c r="D16" s="47" t="s">
        <v>652</v>
      </c>
      <c r="E16" s="47" t="s">
        <v>143</v>
      </c>
      <c r="F16" s="47" t="s">
        <v>903</v>
      </c>
      <c r="G16" s="47" t="str">
        <f>CONCATENATE(TableV5toV6[[#This Row],[LevelA]]," ",TableV5toV6[[#This Row],[v6 Status]])</f>
        <v xml:space="preserve">Major Must </v>
      </c>
      <c r="H16" s="52"/>
      <c r="I16" s="53"/>
      <c r="J16" s="47"/>
      <c r="K16" s="47"/>
      <c r="L16" s="47" t="s">
        <v>27</v>
      </c>
      <c r="M16" s="47" t="s">
        <v>27</v>
      </c>
      <c r="N16" s="47"/>
    </row>
    <row r="17" spans="1:14" ht="230" x14ac:dyDescent="0.3">
      <c r="A17" s="57" t="s">
        <v>26</v>
      </c>
      <c r="B17" s="57">
        <v>13</v>
      </c>
      <c r="C17" s="56"/>
      <c r="D17" s="57" t="s">
        <v>706</v>
      </c>
      <c r="E17" s="57" t="s">
        <v>461</v>
      </c>
      <c r="F17" s="57" t="s">
        <v>904</v>
      </c>
      <c r="G17" s="57" t="str">
        <f>CONCATENATE(TableV5toV6[[#This Row],[LevelA]]," ",TableV5toV6[[#This Row],[v6 Status]])</f>
        <v xml:space="preserve">Major Must </v>
      </c>
      <c r="H17" s="58"/>
      <c r="I17" s="59"/>
      <c r="J17" s="57" t="s">
        <v>32</v>
      </c>
      <c r="K17" s="57" t="s">
        <v>758</v>
      </c>
      <c r="L17" s="57" t="s">
        <v>27</v>
      </c>
      <c r="M17" s="57" t="s">
        <v>27</v>
      </c>
      <c r="N17" s="63"/>
    </row>
    <row r="18" spans="1:14" ht="110" collapsed="1" x14ac:dyDescent="0.3">
      <c r="A18" s="47" t="s">
        <v>28</v>
      </c>
      <c r="B18" s="47">
        <v>14</v>
      </c>
      <c r="C18" s="51" t="s">
        <v>271</v>
      </c>
      <c r="D18" s="47" t="s">
        <v>648</v>
      </c>
      <c r="E18" s="47" t="s">
        <v>120</v>
      </c>
      <c r="F18" s="47" t="s">
        <v>905</v>
      </c>
      <c r="G18" s="47" t="str">
        <f>CONCATENATE(TableV5toV6[[#This Row],[LevelA]]," ",TableV5toV6[[#This Row],[v6 Status]])</f>
        <v xml:space="preserve">Major Must </v>
      </c>
      <c r="H18" s="52"/>
      <c r="I18" s="53"/>
      <c r="J18" s="47"/>
      <c r="K18" s="47"/>
      <c r="L18" s="47" t="s">
        <v>27</v>
      </c>
      <c r="M18" s="47" t="s">
        <v>27</v>
      </c>
      <c r="N18" s="47"/>
    </row>
    <row r="19" spans="1:14" ht="90" x14ac:dyDescent="0.3">
      <c r="A19" s="57" t="s">
        <v>26</v>
      </c>
      <c r="B19" s="57">
        <v>15</v>
      </c>
      <c r="C19" s="56"/>
      <c r="D19" s="57" t="s">
        <v>706</v>
      </c>
      <c r="E19" s="57" t="s">
        <v>462</v>
      </c>
      <c r="F19" s="57" t="s">
        <v>906</v>
      </c>
      <c r="G19" s="57" t="str">
        <f>CONCATENATE(TableV5toV6[[#This Row],[LevelA]]," ",TableV5toV6[[#This Row],[v6 Status]])</f>
        <v xml:space="preserve">Major Must </v>
      </c>
      <c r="H19" s="58"/>
      <c r="I19" s="59"/>
      <c r="J19" s="57" t="s">
        <v>44</v>
      </c>
      <c r="K19" s="57" t="s">
        <v>759</v>
      </c>
      <c r="L19" s="57" t="s">
        <v>27</v>
      </c>
      <c r="M19" s="57" t="s">
        <v>27</v>
      </c>
      <c r="N19" s="63"/>
    </row>
    <row r="20" spans="1:14" ht="50" collapsed="1" x14ac:dyDescent="0.3">
      <c r="A20" s="47" t="s">
        <v>28</v>
      </c>
      <c r="B20" s="47">
        <v>16</v>
      </c>
      <c r="C20" s="51" t="s">
        <v>272</v>
      </c>
      <c r="D20" s="47" t="s">
        <v>648</v>
      </c>
      <c r="E20" s="47" t="s">
        <v>121</v>
      </c>
      <c r="F20" s="47" t="s">
        <v>907</v>
      </c>
      <c r="G20" s="47" t="str">
        <f>CONCATENATE(TableV5toV6[[#This Row],[LevelA]]," ",TableV5toV6[[#This Row],[v6 Status]])</f>
        <v xml:space="preserve">Major Must </v>
      </c>
      <c r="H20" s="52"/>
      <c r="I20" s="53"/>
      <c r="J20" s="47"/>
      <c r="K20" s="47"/>
      <c r="L20" s="47" t="s">
        <v>27</v>
      </c>
      <c r="M20" s="47" t="s">
        <v>27</v>
      </c>
      <c r="N20" s="47"/>
    </row>
    <row r="21" spans="1:14" ht="100" x14ac:dyDescent="0.3">
      <c r="A21" s="57" t="s">
        <v>26</v>
      </c>
      <c r="B21" s="57">
        <v>17</v>
      </c>
      <c r="C21" s="56"/>
      <c r="D21" s="57" t="s">
        <v>706</v>
      </c>
      <c r="E21" s="57" t="s">
        <v>463</v>
      </c>
      <c r="F21" s="57" t="s">
        <v>908</v>
      </c>
      <c r="G21" s="57" t="str">
        <f>CONCATENATE(TableV5toV6[[#This Row],[LevelA]]," ",TableV5toV6[[#This Row],[v6 Status]])</f>
        <v>Major Must (New)</v>
      </c>
      <c r="H21" s="58"/>
      <c r="I21" s="59"/>
      <c r="J21" s="57" t="s">
        <v>44</v>
      </c>
      <c r="K21" s="57" t="s">
        <v>760</v>
      </c>
      <c r="L21" s="57" t="s">
        <v>27</v>
      </c>
      <c r="M21" s="57" t="s">
        <v>53</v>
      </c>
      <c r="N21" s="63" t="s">
        <v>1239</v>
      </c>
    </row>
    <row r="22" spans="1:14" ht="20" collapsed="1" x14ac:dyDescent="0.3">
      <c r="A22" s="47" t="s">
        <v>28</v>
      </c>
      <c r="B22" s="47">
        <v>18</v>
      </c>
      <c r="C22" s="51" t="s">
        <v>273</v>
      </c>
      <c r="D22" s="47" t="s">
        <v>464</v>
      </c>
      <c r="E22" s="47" t="s">
        <v>464</v>
      </c>
      <c r="F22" s="47" t="s">
        <v>464</v>
      </c>
      <c r="G22" s="47" t="str">
        <f>CONCATENATE(TableV5toV6[[#This Row],[LevelA]]," ",TableV5toV6[[#This Row],[v6 Status]])</f>
        <v xml:space="preserve">New in IFA v6 </v>
      </c>
      <c r="H22" s="64" t="s">
        <v>34</v>
      </c>
      <c r="I22" s="65"/>
      <c r="J22" s="66"/>
      <c r="K22" s="66"/>
      <c r="L22" s="47" t="s">
        <v>464</v>
      </c>
      <c r="M22" s="47" t="s">
        <v>36</v>
      </c>
      <c r="N22" s="47"/>
    </row>
    <row r="23" spans="1:14" ht="90" x14ac:dyDescent="0.3">
      <c r="A23" s="57" t="s">
        <v>26</v>
      </c>
      <c r="B23" s="57">
        <v>19</v>
      </c>
      <c r="C23" s="56"/>
      <c r="D23" s="57" t="s">
        <v>706</v>
      </c>
      <c r="E23" s="57" t="s">
        <v>465</v>
      </c>
      <c r="F23" s="57" t="s">
        <v>909</v>
      </c>
      <c r="G23" s="57" t="str">
        <f>CONCATENATE(TableV5toV6[[#This Row],[LevelA]]," ",TableV5toV6[[#This Row],[v6 Status]])</f>
        <v>Minor Must (New)</v>
      </c>
      <c r="H23" s="58"/>
      <c r="I23" s="59"/>
      <c r="J23" s="57" t="s">
        <v>44</v>
      </c>
      <c r="K23" s="57" t="s">
        <v>761</v>
      </c>
      <c r="L23" s="57" t="s">
        <v>39</v>
      </c>
      <c r="M23" s="57" t="s">
        <v>53</v>
      </c>
      <c r="N23" s="63" t="s">
        <v>1239</v>
      </c>
    </row>
    <row r="24" spans="1:14" ht="20" x14ac:dyDescent="0.3">
      <c r="A24" s="47" t="s">
        <v>28</v>
      </c>
      <c r="B24" s="47">
        <v>20</v>
      </c>
      <c r="C24" s="51" t="s">
        <v>274</v>
      </c>
      <c r="D24" s="47" t="s">
        <v>464</v>
      </c>
      <c r="E24" s="47" t="s">
        <v>464</v>
      </c>
      <c r="F24" s="47" t="s">
        <v>464</v>
      </c>
      <c r="G24" s="47" t="str">
        <f>CONCATENATE(TableV5toV6[[#This Row],[LevelA]]," ",TableV5toV6[[#This Row],[v6 Status]])</f>
        <v xml:space="preserve">New in IFA v6 </v>
      </c>
      <c r="H24" s="64" t="s">
        <v>34</v>
      </c>
      <c r="I24" s="65"/>
      <c r="J24" s="66"/>
      <c r="K24" s="66"/>
      <c r="L24" s="47" t="s">
        <v>464</v>
      </c>
      <c r="M24" s="47" t="s">
        <v>36</v>
      </c>
      <c r="N24" s="55"/>
    </row>
    <row r="25" spans="1:14" ht="120" collapsed="1" x14ac:dyDescent="0.3">
      <c r="A25" s="57" t="s">
        <v>26</v>
      </c>
      <c r="B25" s="57">
        <v>21</v>
      </c>
      <c r="C25" s="56"/>
      <c r="D25" s="57" t="s">
        <v>707</v>
      </c>
      <c r="E25" s="57" t="s">
        <v>466</v>
      </c>
      <c r="F25" s="57" t="s">
        <v>910</v>
      </c>
      <c r="G25" s="57" t="str">
        <f>CONCATENATE(TableV5toV6[[#This Row],[LevelA]]," ",TableV5toV6[[#This Row],[v6 Status]])</f>
        <v xml:space="preserve">Minor Must </v>
      </c>
      <c r="H25" s="58"/>
      <c r="I25" s="59"/>
      <c r="J25" s="57" t="s">
        <v>44</v>
      </c>
      <c r="K25" s="57" t="s">
        <v>762</v>
      </c>
      <c r="L25" s="57" t="s">
        <v>39</v>
      </c>
      <c r="M25" s="57" t="s">
        <v>39</v>
      </c>
      <c r="N25" s="57"/>
    </row>
    <row r="26" spans="1:14" ht="40" x14ac:dyDescent="0.3">
      <c r="A26" s="47" t="s">
        <v>28</v>
      </c>
      <c r="B26" s="47">
        <v>22</v>
      </c>
      <c r="C26" s="51" t="s">
        <v>275</v>
      </c>
      <c r="D26" s="47" t="s">
        <v>651</v>
      </c>
      <c r="E26" s="47" t="s">
        <v>129</v>
      </c>
      <c r="F26" s="47" t="s">
        <v>911</v>
      </c>
      <c r="G26" s="47" t="str">
        <f>CONCATENATE(TableV5toV6[[#This Row],[LevelA]]," ",TableV5toV6[[#This Row],[v6 Status]])</f>
        <v xml:space="preserve">Minor Must </v>
      </c>
      <c r="H26" s="52"/>
      <c r="I26" s="53"/>
      <c r="J26" s="47"/>
      <c r="K26" s="47"/>
      <c r="L26" s="47" t="s">
        <v>39</v>
      </c>
      <c r="M26" s="47" t="s">
        <v>39</v>
      </c>
      <c r="N26" s="55"/>
    </row>
    <row r="27" spans="1:14" ht="140" x14ac:dyDescent="0.3">
      <c r="A27" s="57" t="s">
        <v>26</v>
      </c>
      <c r="B27" s="57">
        <v>23</v>
      </c>
      <c r="C27" s="56"/>
      <c r="D27" s="57" t="s">
        <v>707</v>
      </c>
      <c r="E27" s="57" t="s">
        <v>467</v>
      </c>
      <c r="F27" s="57" t="s">
        <v>912</v>
      </c>
      <c r="G27" s="57" t="str">
        <f>CONCATENATE(TableV5toV6[[#This Row],[LevelA]]," ",TableV5toV6[[#This Row],[v6 Status]])</f>
        <v>Major Must (Merged)</v>
      </c>
      <c r="H27" s="58"/>
      <c r="I27" s="59"/>
      <c r="J27" s="57" t="s">
        <v>32</v>
      </c>
      <c r="K27" s="57" t="s">
        <v>763</v>
      </c>
      <c r="L27" s="57" t="s">
        <v>27</v>
      </c>
      <c r="M27" s="57" t="s">
        <v>27</v>
      </c>
      <c r="N27" s="63" t="s">
        <v>1258</v>
      </c>
    </row>
    <row r="28" spans="1:14" ht="100" x14ac:dyDescent="0.3">
      <c r="A28" s="47" t="s">
        <v>28</v>
      </c>
      <c r="B28" s="47">
        <v>24</v>
      </c>
      <c r="C28" s="51" t="s">
        <v>276</v>
      </c>
      <c r="D28" s="47" t="s">
        <v>671</v>
      </c>
      <c r="E28" s="47" t="s">
        <v>187</v>
      </c>
      <c r="F28" s="47" t="s">
        <v>913</v>
      </c>
      <c r="G28" s="47" t="str">
        <f>CONCATENATE(TableV5toV6[[#This Row],[LevelA]]," ",TableV5toV6[[#This Row],[v6 Status]])</f>
        <v xml:space="preserve">Minor Must </v>
      </c>
      <c r="H28" s="52"/>
      <c r="I28" s="53"/>
      <c r="J28" s="47"/>
      <c r="K28" s="47"/>
      <c r="L28" s="47" t="s">
        <v>39</v>
      </c>
      <c r="M28" s="47" t="s">
        <v>39</v>
      </c>
      <c r="N28" s="55"/>
    </row>
    <row r="29" spans="1:14" ht="90" collapsed="1" x14ac:dyDescent="0.3">
      <c r="A29" s="47" t="s">
        <v>28</v>
      </c>
      <c r="B29" s="47">
        <v>25</v>
      </c>
      <c r="C29" s="51" t="s">
        <v>277</v>
      </c>
      <c r="D29" s="47" t="s">
        <v>683</v>
      </c>
      <c r="E29" s="47" t="s">
        <v>225</v>
      </c>
      <c r="F29" s="47" t="s">
        <v>914</v>
      </c>
      <c r="G29" s="47" t="str">
        <f>CONCATENATE(TableV5toV6[[#This Row],[LevelA]]," ",TableV5toV6[[#This Row],[v6 Status]])</f>
        <v xml:space="preserve">Major Must </v>
      </c>
      <c r="H29" s="52"/>
      <c r="I29" s="53"/>
      <c r="J29" s="47"/>
      <c r="K29" s="47"/>
      <c r="L29" s="47" t="s">
        <v>27</v>
      </c>
      <c r="M29" s="47" t="s">
        <v>27</v>
      </c>
      <c r="N29" s="47"/>
    </row>
    <row r="30" spans="1:14" ht="60" x14ac:dyDescent="0.3">
      <c r="A30" s="47" t="s">
        <v>28</v>
      </c>
      <c r="B30" s="47">
        <v>26</v>
      </c>
      <c r="C30" s="51" t="s">
        <v>278</v>
      </c>
      <c r="D30" s="47" t="s">
        <v>703</v>
      </c>
      <c r="E30" s="47" t="s">
        <v>468</v>
      </c>
      <c r="F30" s="47" t="s">
        <v>915</v>
      </c>
      <c r="G30" s="47" t="str">
        <f>CONCATENATE(TableV5toV6[[#This Row],[LevelA]]," ",TableV5toV6[[#This Row],[v6 Status]])</f>
        <v xml:space="preserve">Major Must </v>
      </c>
      <c r="H30" s="52"/>
      <c r="I30" s="53"/>
      <c r="J30" s="51"/>
      <c r="K30" s="47"/>
      <c r="L30" s="47" t="s">
        <v>27</v>
      </c>
      <c r="M30" s="47" t="s">
        <v>27</v>
      </c>
      <c r="N30" s="55"/>
    </row>
    <row r="31" spans="1:14" ht="100" collapsed="1" x14ac:dyDescent="0.3">
      <c r="A31" s="57" t="s">
        <v>26</v>
      </c>
      <c r="B31" s="57">
        <v>27</v>
      </c>
      <c r="C31" s="56"/>
      <c r="D31" s="57" t="s">
        <v>708</v>
      </c>
      <c r="E31" s="57" t="s">
        <v>469</v>
      </c>
      <c r="F31" s="57" t="s">
        <v>916</v>
      </c>
      <c r="G31" s="57" t="str">
        <f>CONCATENATE(TableV5toV6[[#This Row],[LevelA]]," ",TableV5toV6[[#This Row],[v6 Status]])</f>
        <v xml:space="preserve">Minor Must </v>
      </c>
      <c r="H31" s="58"/>
      <c r="I31" s="59"/>
      <c r="J31" s="57" t="s">
        <v>40</v>
      </c>
      <c r="K31" s="57" t="s">
        <v>764</v>
      </c>
      <c r="L31" s="57" t="s">
        <v>39</v>
      </c>
      <c r="M31" s="57" t="s">
        <v>39</v>
      </c>
      <c r="N31" s="57"/>
    </row>
    <row r="32" spans="1:14" ht="50" x14ac:dyDescent="0.3">
      <c r="A32" s="47" t="s">
        <v>28</v>
      </c>
      <c r="B32" s="47">
        <v>28</v>
      </c>
      <c r="C32" s="51" t="s">
        <v>279</v>
      </c>
      <c r="D32" s="47" t="s">
        <v>693</v>
      </c>
      <c r="E32" s="47" t="s">
        <v>692</v>
      </c>
      <c r="F32" s="47" t="s">
        <v>1226</v>
      </c>
      <c r="G32" s="47" t="str">
        <f>CONCATENATE(TableV5toV6[[#This Row],[LevelA]]," ",TableV5toV6[[#This Row],[v6 Status]])</f>
        <v>Minor Must (No NA)</v>
      </c>
      <c r="H32" s="52"/>
      <c r="I32" s="53"/>
      <c r="J32" s="51"/>
      <c r="K32" s="47"/>
      <c r="L32" s="47" t="s">
        <v>39</v>
      </c>
      <c r="M32" s="47" t="s">
        <v>51</v>
      </c>
      <c r="N32" s="55" t="s">
        <v>30</v>
      </c>
    </row>
    <row r="33" spans="1:14" ht="20" x14ac:dyDescent="0.3">
      <c r="A33" s="57" t="s">
        <v>26</v>
      </c>
      <c r="B33" s="57">
        <v>29</v>
      </c>
      <c r="C33" s="56"/>
      <c r="D33" s="57" t="s">
        <v>41</v>
      </c>
      <c r="E33" s="57" t="s">
        <v>1240</v>
      </c>
      <c r="F33" s="57" t="s">
        <v>1240</v>
      </c>
      <c r="G33" s="57" t="str">
        <f>CONCATENATE(TableV5toV6[[#This Row],[LevelA]]," ",TableV5toV6[[#This Row],[v6 Status]])</f>
        <v xml:space="preserve">Removed </v>
      </c>
      <c r="H33" s="60" t="s">
        <v>34</v>
      </c>
      <c r="I33" s="61"/>
      <c r="J33" s="62"/>
      <c r="K33" s="62"/>
      <c r="L33" s="57" t="s">
        <v>41</v>
      </c>
      <c r="M33" s="57" t="s">
        <v>41</v>
      </c>
      <c r="N33" s="57"/>
    </row>
    <row r="34" spans="1:14" ht="60" x14ac:dyDescent="0.3">
      <c r="A34" s="47" t="s">
        <v>28</v>
      </c>
      <c r="B34" s="47">
        <v>30</v>
      </c>
      <c r="C34" s="51" t="s">
        <v>280</v>
      </c>
      <c r="D34" s="47" t="s">
        <v>703</v>
      </c>
      <c r="E34" s="47" t="s">
        <v>470</v>
      </c>
      <c r="F34" s="47" t="s">
        <v>917</v>
      </c>
      <c r="G34" s="47" t="str">
        <f>CONCATENATE(TableV5toV6[[#This Row],[LevelA]]," ",TableV5toV6[[#This Row],[v6 Status]])</f>
        <v>Minor Must (Removed)</v>
      </c>
      <c r="H34" s="52"/>
      <c r="I34" s="53"/>
      <c r="J34" s="47"/>
      <c r="K34" s="47"/>
      <c r="L34" s="47" t="s">
        <v>39</v>
      </c>
      <c r="M34" s="47" t="s">
        <v>39</v>
      </c>
      <c r="N34" s="55" t="s">
        <v>1241</v>
      </c>
    </row>
    <row r="35" spans="1:14" ht="20" x14ac:dyDescent="0.3">
      <c r="A35" s="57" t="s">
        <v>26</v>
      </c>
      <c r="B35" s="57">
        <v>31</v>
      </c>
      <c r="C35" s="56"/>
      <c r="D35" s="57" t="s">
        <v>41</v>
      </c>
      <c r="E35" s="57" t="s">
        <v>1240</v>
      </c>
      <c r="F35" s="57" t="s">
        <v>1240</v>
      </c>
      <c r="G35" s="57" t="str">
        <f>CONCATENATE(TableV5toV6[[#This Row],[LevelA]]," ",TableV5toV6[[#This Row],[v6 Status]])</f>
        <v xml:space="preserve">Removed </v>
      </c>
      <c r="H35" s="60" t="s">
        <v>34</v>
      </c>
      <c r="I35" s="61"/>
      <c r="J35" s="62"/>
      <c r="K35" s="62"/>
      <c r="L35" s="57" t="s">
        <v>41</v>
      </c>
      <c r="M35" s="57" t="s">
        <v>41</v>
      </c>
      <c r="N35" s="63"/>
    </row>
    <row r="36" spans="1:14" ht="50" x14ac:dyDescent="0.3">
      <c r="A36" s="47" t="s">
        <v>28</v>
      </c>
      <c r="B36" s="47">
        <v>32</v>
      </c>
      <c r="C36" s="51" t="s">
        <v>281</v>
      </c>
      <c r="D36" s="47" t="s">
        <v>693</v>
      </c>
      <c r="E36" s="47" t="s">
        <v>644</v>
      </c>
      <c r="F36" s="47" t="s">
        <v>1210</v>
      </c>
      <c r="G36" s="47" t="str">
        <f>CONCATENATE(TableV5toV6[[#This Row],[LevelA]]," ",TableV5toV6[[#This Row],[v6 Status]])</f>
        <v>Recom. (Removed)</v>
      </c>
      <c r="H36" s="52"/>
      <c r="I36" s="53"/>
      <c r="J36" s="47"/>
      <c r="K36" s="47"/>
      <c r="L36" s="47" t="s">
        <v>46</v>
      </c>
      <c r="M36" s="47" t="s">
        <v>46</v>
      </c>
      <c r="N36" s="55" t="s">
        <v>1241</v>
      </c>
    </row>
    <row r="37" spans="1:14" ht="20" x14ac:dyDescent="0.3">
      <c r="A37" s="57" t="s">
        <v>26</v>
      </c>
      <c r="B37" s="57">
        <v>33</v>
      </c>
      <c r="C37" s="56"/>
      <c r="D37" s="57" t="s">
        <v>41</v>
      </c>
      <c r="E37" s="57" t="s">
        <v>1240</v>
      </c>
      <c r="F37" s="57" t="s">
        <v>1240</v>
      </c>
      <c r="G37" s="57" t="str">
        <f>CONCATENATE(TableV5toV6[[#This Row],[LevelA]]," ",TableV5toV6[[#This Row],[v6 Status]])</f>
        <v xml:space="preserve">Removed </v>
      </c>
      <c r="H37" s="60" t="s">
        <v>34</v>
      </c>
      <c r="I37" s="61"/>
      <c r="J37" s="62"/>
      <c r="K37" s="62"/>
      <c r="L37" s="57" t="s">
        <v>41</v>
      </c>
      <c r="M37" s="57" t="s">
        <v>41</v>
      </c>
      <c r="N37" s="63"/>
    </row>
    <row r="38" spans="1:14" ht="50" x14ac:dyDescent="0.3">
      <c r="A38" s="47" t="s">
        <v>28</v>
      </c>
      <c r="B38" s="47">
        <v>34</v>
      </c>
      <c r="C38" s="51" t="s">
        <v>1248</v>
      </c>
      <c r="D38" s="47" t="s">
        <v>693</v>
      </c>
      <c r="E38" s="47" t="s">
        <v>645</v>
      </c>
      <c r="F38" s="47" t="s">
        <v>1211</v>
      </c>
      <c r="G38" s="47" t="str">
        <f>CONCATENATE(TableV5toV6[[#This Row],[LevelA]]," ",TableV5toV6[[#This Row],[v6 Status]])</f>
        <v>Recom. (Removed)</v>
      </c>
      <c r="H38" s="52"/>
      <c r="I38" s="53"/>
      <c r="J38" s="47"/>
      <c r="K38" s="47"/>
      <c r="L38" s="47" t="s">
        <v>46</v>
      </c>
      <c r="M38" s="47" t="s">
        <v>46</v>
      </c>
      <c r="N38" s="55" t="s">
        <v>1241</v>
      </c>
    </row>
    <row r="39" spans="1:14" ht="170" collapsed="1" x14ac:dyDescent="0.3">
      <c r="A39" s="57" t="s">
        <v>26</v>
      </c>
      <c r="B39" s="57">
        <v>35</v>
      </c>
      <c r="C39" s="56"/>
      <c r="D39" s="57" t="s">
        <v>709</v>
      </c>
      <c r="E39" s="57" t="s">
        <v>472</v>
      </c>
      <c r="F39" s="57" t="s">
        <v>919</v>
      </c>
      <c r="G39" s="57" t="str">
        <f>CONCATENATE(TableV5toV6[[#This Row],[LevelA]]," ",TableV5toV6[[#This Row],[v6 Status]])</f>
        <v xml:space="preserve">Major Must </v>
      </c>
      <c r="H39" s="58"/>
      <c r="I39" s="59"/>
      <c r="J39" s="57" t="s">
        <v>32</v>
      </c>
      <c r="K39" s="57" t="s">
        <v>765</v>
      </c>
      <c r="L39" s="57" t="s">
        <v>27</v>
      </c>
      <c r="M39" s="57" t="s">
        <v>27</v>
      </c>
      <c r="N39" s="57"/>
    </row>
    <row r="40" spans="1:14" ht="100" x14ac:dyDescent="0.3">
      <c r="A40" s="47" t="s">
        <v>28</v>
      </c>
      <c r="B40" s="47">
        <v>36</v>
      </c>
      <c r="C40" s="51" t="s">
        <v>282</v>
      </c>
      <c r="D40" s="47" t="s">
        <v>659</v>
      </c>
      <c r="E40" s="47" t="s">
        <v>157</v>
      </c>
      <c r="F40" s="47" t="s">
        <v>920</v>
      </c>
      <c r="G40" s="47" t="str">
        <f>CONCATENATE(TableV5toV6[[#This Row],[LevelA]]," ",TableV5toV6[[#This Row],[v6 Status]])</f>
        <v>Major Must (No NA)</v>
      </c>
      <c r="H40" s="52"/>
      <c r="I40" s="53"/>
      <c r="J40" s="47"/>
      <c r="K40" s="47"/>
      <c r="L40" s="47" t="s">
        <v>27</v>
      </c>
      <c r="M40" s="47" t="s">
        <v>29</v>
      </c>
      <c r="N40" s="55" t="s">
        <v>30</v>
      </c>
    </row>
    <row r="41" spans="1:14" ht="110" x14ac:dyDescent="0.3">
      <c r="A41" s="57" t="s">
        <v>26</v>
      </c>
      <c r="B41" s="57">
        <v>37</v>
      </c>
      <c r="C41" s="56"/>
      <c r="D41" s="57" t="s">
        <v>709</v>
      </c>
      <c r="E41" s="57" t="s">
        <v>473</v>
      </c>
      <c r="F41" s="57" t="s">
        <v>921</v>
      </c>
      <c r="G41" s="57" t="str">
        <f>CONCATENATE(TableV5toV6[[#This Row],[LevelA]]," ",TableV5toV6[[#This Row],[v6 Status]])</f>
        <v>Major Must (New)</v>
      </c>
      <c r="H41" s="58"/>
      <c r="I41" s="59"/>
      <c r="J41" s="57" t="s">
        <v>40</v>
      </c>
      <c r="K41" s="57" t="s">
        <v>766</v>
      </c>
      <c r="L41" s="57" t="s">
        <v>27</v>
      </c>
      <c r="M41" s="57" t="s">
        <v>35</v>
      </c>
      <c r="N41" s="63" t="s">
        <v>1239</v>
      </c>
    </row>
    <row r="42" spans="1:14" ht="20" collapsed="1" x14ac:dyDescent="0.3">
      <c r="A42" s="47" t="s">
        <v>28</v>
      </c>
      <c r="B42" s="47">
        <v>38</v>
      </c>
      <c r="C42" s="51" t="s">
        <v>283</v>
      </c>
      <c r="D42" s="47" t="s">
        <v>464</v>
      </c>
      <c r="E42" s="47" t="s">
        <v>464</v>
      </c>
      <c r="F42" s="47" t="s">
        <v>464</v>
      </c>
      <c r="G42" s="47" t="str">
        <f>CONCATENATE(TableV5toV6[[#This Row],[LevelA]]," ",TableV5toV6[[#This Row],[v6 Status]])</f>
        <v xml:space="preserve">New in IFA v6 </v>
      </c>
      <c r="H42" s="64" t="s">
        <v>34</v>
      </c>
      <c r="I42" s="65"/>
      <c r="J42" s="67"/>
      <c r="K42" s="66"/>
      <c r="L42" s="47" t="s">
        <v>464</v>
      </c>
      <c r="M42" s="47" t="s">
        <v>36</v>
      </c>
      <c r="N42" s="47"/>
    </row>
    <row r="43" spans="1:14" ht="90" x14ac:dyDescent="0.3">
      <c r="A43" s="57" t="s">
        <v>26</v>
      </c>
      <c r="B43" s="57">
        <v>39</v>
      </c>
      <c r="C43" s="56"/>
      <c r="D43" s="57" t="s">
        <v>710</v>
      </c>
      <c r="E43" s="57" t="s">
        <v>474</v>
      </c>
      <c r="F43" s="57" t="s">
        <v>922</v>
      </c>
      <c r="G43" s="57" t="str">
        <f>CONCATENATE(TableV5toV6[[#This Row],[LevelA]]," ",TableV5toV6[[#This Row],[v6 Status]])</f>
        <v xml:space="preserve">Minor Must </v>
      </c>
      <c r="H43" s="58"/>
      <c r="I43" s="59"/>
      <c r="J43" s="57" t="s">
        <v>32</v>
      </c>
      <c r="K43" s="57" t="s">
        <v>767</v>
      </c>
      <c r="L43" s="57" t="s">
        <v>39</v>
      </c>
      <c r="M43" s="57" t="s">
        <v>39</v>
      </c>
      <c r="N43" s="63"/>
    </row>
    <row r="44" spans="1:14" ht="50" x14ac:dyDescent="0.3">
      <c r="A44" s="47" t="s">
        <v>28</v>
      </c>
      <c r="B44" s="47">
        <v>40</v>
      </c>
      <c r="C44" s="51" t="s">
        <v>284</v>
      </c>
      <c r="D44" s="47" t="s">
        <v>665</v>
      </c>
      <c r="E44" s="47" t="s">
        <v>168</v>
      </c>
      <c r="F44" s="47" t="s">
        <v>923</v>
      </c>
      <c r="G44" s="47" t="str">
        <f>CONCATENATE(TableV5toV6[[#This Row],[LevelA]]," ",TableV5toV6[[#This Row],[v6 Status]])</f>
        <v xml:space="preserve">Major Must </v>
      </c>
      <c r="H44" s="52"/>
      <c r="I44" s="53"/>
      <c r="J44" s="47"/>
      <c r="K44" s="47"/>
      <c r="L44" s="47" t="s">
        <v>27</v>
      </c>
      <c r="M44" s="47" t="s">
        <v>27</v>
      </c>
      <c r="N44" s="55"/>
    </row>
    <row r="45" spans="1:14" ht="100" x14ac:dyDescent="0.3">
      <c r="A45" s="57" t="s">
        <v>26</v>
      </c>
      <c r="B45" s="57">
        <v>41</v>
      </c>
      <c r="C45" s="56"/>
      <c r="D45" s="57" t="s">
        <v>711</v>
      </c>
      <c r="E45" s="57" t="s">
        <v>475</v>
      </c>
      <c r="F45" s="57" t="s">
        <v>924</v>
      </c>
      <c r="G45" s="57" t="str">
        <f>CONCATENATE(TableV5toV6[[#This Row],[LevelA]]," ",TableV5toV6[[#This Row],[v6 Status]])</f>
        <v xml:space="preserve">Minor Must </v>
      </c>
      <c r="H45" s="58"/>
      <c r="I45" s="59"/>
      <c r="J45" s="57" t="s">
        <v>42</v>
      </c>
      <c r="K45" s="57" t="s">
        <v>768</v>
      </c>
      <c r="L45" s="57" t="s">
        <v>39</v>
      </c>
      <c r="M45" s="57" t="s">
        <v>39</v>
      </c>
      <c r="N45" s="63"/>
    </row>
    <row r="46" spans="1:14" ht="110" collapsed="1" x14ac:dyDescent="0.3">
      <c r="A46" s="47" t="s">
        <v>28</v>
      </c>
      <c r="B46" s="47">
        <v>42</v>
      </c>
      <c r="C46" s="51" t="s">
        <v>285</v>
      </c>
      <c r="D46" s="47" t="s">
        <v>660</v>
      </c>
      <c r="E46" s="47" t="s">
        <v>158</v>
      </c>
      <c r="F46" s="47" t="s">
        <v>925</v>
      </c>
      <c r="G46" s="47" t="str">
        <f>CONCATENATE(TableV5toV6[[#This Row],[LevelA]]," ",TableV5toV6[[#This Row],[v6 Status]])</f>
        <v>Major Must (No NA)</v>
      </c>
      <c r="H46" s="52"/>
      <c r="I46" s="53"/>
      <c r="J46" s="51"/>
      <c r="K46" s="47"/>
      <c r="L46" s="47" t="s">
        <v>27</v>
      </c>
      <c r="M46" s="47" t="s">
        <v>29</v>
      </c>
      <c r="N46" s="47" t="s">
        <v>30</v>
      </c>
    </row>
    <row r="47" spans="1:14" ht="140" x14ac:dyDescent="0.3">
      <c r="A47" s="57" t="s">
        <v>26</v>
      </c>
      <c r="B47" s="57">
        <v>43</v>
      </c>
      <c r="C47" s="56"/>
      <c r="D47" s="57" t="s">
        <v>666</v>
      </c>
      <c r="E47" s="57" t="s">
        <v>476</v>
      </c>
      <c r="F47" s="57" t="s">
        <v>926</v>
      </c>
      <c r="G47" s="57" t="str">
        <f>CONCATENATE(TableV5toV6[[#This Row],[LevelA]]," ",TableV5toV6[[#This Row],[v6 Status]])</f>
        <v xml:space="preserve">Major Must </v>
      </c>
      <c r="H47" s="58"/>
      <c r="I47" s="59"/>
      <c r="J47" s="57" t="s">
        <v>712</v>
      </c>
      <c r="K47" s="57" t="s">
        <v>769</v>
      </c>
      <c r="L47" s="57" t="s">
        <v>27</v>
      </c>
      <c r="M47" s="57" t="s">
        <v>27</v>
      </c>
      <c r="N47" s="63"/>
    </row>
    <row r="48" spans="1:14" ht="80" x14ac:dyDescent="0.3">
      <c r="A48" s="47" t="s">
        <v>28</v>
      </c>
      <c r="B48" s="47">
        <v>44</v>
      </c>
      <c r="C48" s="51" t="s">
        <v>286</v>
      </c>
      <c r="D48" s="47" t="s">
        <v>666</v>
      </c>
      <c r="E48" s="47" t="s">
        <v>169</v>
      </c>
      <c r="F48" s="47" t="s">
        <v>927</v>
      </c>
      <c r="G48" s="47" t="str">
        <f>CONCATENATE(TableV5toV6[[#This Row],[LevelA]]," ",TableV5toV6[[#This Row],[v6 Status]])</f>
        <v>Major Must (No NA)</v>
      </c>
      <c r="H48" s="52"/>
      <c r="I48" s="53"/>
      <c r="J48" s="47"/>
      <c r="K48" s="47"/>
      <c r="L48" s="47" t="s">
        <v>27</v>
      </c>
      <c r="M48" s="47" t="s">
        <v>29</v>
      </c>
      <c r="N48" s="55" t="s">
        <v>30</v>
      </c>
    </row>
    <row r="49" spans="1:14" ht="70" collapsed="1" x14ac:dyDescent="0.3">
      <c r="A49" s="57" t="s">
        <v>26</v>
      </c>
      <c r="B49" s="57">
        <v>45</v>
      </c>
      <c r="C49" s="56"/>
      <c r="D49" s="57" t="s">
        <v>713</v>
      </c>
      <c r="E49" s="57" t="s">
        <v>477</v>
      </c>
      <c r="F49" s="57" t="s">
        <v>928</v>
      </c>
      <c r="G49" s="57" t="str">
        <f>CONCATENATE(TableV5toV6[[#This Row],[LevelA]]," ",TableV5toV6[[#This Row],[v6 Status]])</f>
        <v xml:space="preserve">Major Must </v>
      </c>
      <c r="H49" s="58"/>
      <c r="I49" s="59"/>
      <c r="J49" s="57" t="s">
        <v>714</v>
      </c>
      <c r="K49" s="57" t="s">
        <v>770</v>
      </c>
      <c r="L49" s="57" t="s">
        <v>27</v>
      </c>
      <c r="M49" s="57" t="s">
        <v>27</v>
      </c>
      <c r="N49" s="57"/>
    </row>
    <row r="50" spans="1:14" ht="40" x14ac:dyDescent="0.3">
      <c r="A50" s="47" t="s">
        <v>28</v>
      </c>
      <c r="B50" s="47">
        <v>46</v>
      </c>
      <c r="C50" s="51" t="s">
        <v>287</v>
      </c>
      <c r="D50" s="47" t="s">
        <v>663</v>
      </c>
      <c r="E50" s="47" t="s">
        <v>161</v>
      </c>
      <c r="F50" s="47" t="s">
        <v>929</v>
      </c>
      <c r="G50" s="47" t="str">
        <f>CONCATENATE(TableV5toV6[[#This Row],[LevelA]]," ",TableV5toV6[[#This Row],[v6 Status]])</f>
        <v xml:space="preserve">Major Must </v>
      </c>
      <c r="H50" s="52"/>
      <c r="I50" s="53"/>
      <c r="J50" s="51"/>
      <c r="K50" s="47"/>
      <c r="L50" s="47" t="s">
        <v>27</v>
      </c>
      <c r="M50" s="47" t="s">
        <v>27</v>
      </c>
      <c r="N50" s="55"/>
    </row>
    <row r="51" spans="1:14" ht="110" collapsed="1" x14ac:dyDescent="0.3">
      <c r="A51" s="57" t="s">
        <v>26</v>
      </c>
      <c r="B51" s="57">
        <v>47</v>
      </c>
      <c r="C51" s="56"/>
      <c r="D51" s="57" t="s">
        <v>713</v>
      </c>
      <c r="E51" s="57" t="s">
        <v>478</v>
      </c>
      <c r="F51" s="57" t="s">
        <v>930</v>
      </c>
      <c r="G51" s="57" t="str">
        <f>CONCATENATE(TableV5toV6[[#This Row],[LevelA]]," ",TableV5toV6[[#This Row],[v6 Status]])</f>
        <v xml:space="preserve">Major Must </v>
      </c>
      <c r="H51" s="58"/>
      <c r="I51" s="59"/>
      <c r="J51" s="57" t="s">
        <v>714</v>
      </c>
      <c r="K51" s="57" t="s">
        <v>771</v>
      </c>
      <c r="L51" s="57" t="s">
        <v>27</v>
      </c>
      <c r="M51" s="57" t="s">
        <v>27</v>
      </c>
      <c r="N51" s="57"/>
    </row>
    <row r="52" spans="1:14" ht="130" x14ac:dyDescent="0.3">
      <c r="A52" s="47" t="s">
        <v>28</v>
      </c>
      <c r="B52" s="47">
        <v>48</v>
      </c>
      <c r="C52" s="51" t="s">
        <v>288</v>
      </c>
      <c r="D52" s="47" t="s">
        <v>663</v>
      </c>
      <c r="E52" s="47" t="s">
        <v>162</v>
      </c>
      <c r="F52" s="47" t="s">
        <v>931</v>
      </c>
      <c r="G52" s="47" t="str">
        <f>CONCATENATE(TableV5toV6[[#This Row],[LevelA]]," ",TableV5toV6[[#This Row],[v6 Status]])</f>
        <v xml:space="preserve">Major Must </v>
      </c>
      <c r="H52" s="52"/>
      <c r="I52" s="53"/>
      <c r="J52" s="47"/>
      <c r="K52" s="47"/>
      <c r="L52" s="47" t="s">
        <v>27</v>
      </c>
      <c r="M52" s="47" t="s">
        <v>27</v>
      </c>
      <c r="N52" s="55"/>
    </row>
    <row r="53" spans="1:14" ht="80" collapsed="1" x14ac:dyDescent="0.3">
      <c r="A53" s="57" t="s">
        <v>26</v>
      </c>
      <c r="B53" s="57">
        <v>49</v>
      </c>
      <c r="C53" s="56"/>
      <c r="D53" s="57" t="s">
        <v>713</v>
      </c>
      <c r="E53" s="57" t="s">
        <v>479</v>
      </c>
      <c r="F53" s="57" t="s">
        <v>932</v>
      </c>
      <c r="G53" s="57" t="str">
        <f>CONCATENATE(TableV5toV6[[#This Row],[LevelA]]," ",TableV5toV6[[#This Row],[v6 Status]])</f>
        <v xml:space="preserve">Major Must </v>
      </c>
      <c r="H53" s="58"/>
      <c r="I53" s="59"/>
      <c r="J53" s="57" t="s">
        <v>40</v>
      </c>
      <c r="K53" s="57" t="s">
        <v>772</v>
      </c>
      <c r="L53" s="57" t="s">
        <v>27</v>
      </c>
      <c r="M53" s="57" t="s">
        <v>27</v>
      </c>
      <c r="N53" s="57"/>
    </row>
    <row r="54" spans="1:14" ht="30" x14ac:dyDescent="0.3">
      <c r="A54" s="47" t="s">
        <v>28</v>
      </c>
      <c r="B54" s="47">
        <v>50</v>
      </c>
      <c r="C54" s="51" t="s">
        <v>289</v>
      </c>
      <c r="D54" s="47" t="s">
        <v>663</v>
      </c>
      <c r="E54" s="47" t="s">
        <v>163</v>
      </c>
      <c r="F54" s="47" t="s">
        <v>933</v>
      </c>
      <c r="G54" s="47" t="str">
        <f>CONCATENATE(TableV5toV6[[#This Row],[LevelA]]," ",TableV5toV6[[#This Row],[v6 Status]])</f>
        <v xml:space="preserve">Major Must </v>
      </c>
      <c r="H54" s="52"/>
      <c r="I54" s="53"/>
      <c r="J54" s="51"/>
      <c r="K54" s="47"/>
      <c r="L54" s="47" t="s">
        <v>27</v>
      </c>
      <c r="M54" s="47" t="s">
        <v>27</v>
      </c>
      <c r="N54" s="55"/>
    </row>
    <row r="55" spans="1:14" ht="170" collapsed="1" x14ac:dyDescent="0.3">
      <c r="A55" s="57" t="s">
        <v>26</v>
      </c>
      <c r="B55" s="57">
        <v>51</v>
      </c>
      <c r="C55" s="56"/>
      <c r="D55" s="57" t="s">
        <v>713</v>
      </c>
      <c r="E55" s="57" t="s">
        <v>480</v>
      </c>
      <c r="F55" s="57" t="s">
        <v>934</v>
      </c>
      <c r="G55" s="57" t="str">
        <f>CONCATENATE(TableV5toV6[[#This Row],[LevelA]]," ",TableV5toV6[[#This Row],[v6 Status]])</f>
        <v xml:space="preserve">Major Must </v>
      </c>
      <c r="H55" s="58"/>
      <c r="I55" s="59"/>
      <c r="J55" s="57" t="s">
        <v>44</v>
      </c>
      <c r="K55" s="57" t="s">
        <v>773</v>
      </c>
      <c r="L55" s="57" t="s">
        <v>27</v>
      </c>
      <c r="M55" s="57" t="s">
        <v>27</v>
      </c>
      <c r="N55" s="57"/>
    </row>
    <row r="56" spans="1:14" ht="150" x14ac:dyDescent="0.3">
      <c r="A56" s="47" t="s">
        <v>28</v>
      </c>
      <c r="B56" s="47">
        <v>52</v>
      </c>
      <c r="C56" s="51" t="s">
        <v>290</v>
      </c>
      <c r="D56" s="47" t="s">
        <v>663</v>
      </c>
      <c r="E56" s="47" t="s">
        <v>164</v>
      </c>
      <c r="F56" s="47" t="s">
        <v>935</v>
      </c>
      <c r="G56" s="47" t="str">
        <f>CONCATENATE(TableV5toV6[[#This Row],[LevelA]]," ",TableV5toV6[[#This Row],[v6 Status]])</f>
        <v xml:space="preserve">Major Must </v>
      </c>
      <c r="H56" s="52"/>
      <c r="I56" s="53"/>
      <c r="J56" s="47"/>
      <c r="K56" s="47"/>
      <c r="L56" s="47" t="s">
        <v>27</v>
      </c>
      <c r="M56" s="47" t="s">
        <v>27</v>
      </c>
      <c r="N56" s="55"/>
    </row>
    <row r="57" spans="1:14" ht="180" collapsed="1" x14ac:dyDescent="0.3">
      <c r="A57" s="57" t="s">
        <v>26</v>
      </c>
      <c r="B57" s="57">
        <v>53</v>
      </c>
      <c r="C57" s="56"/>
      <c r="D57" s="57" t="s">
        <v>715</v>
      </c>
      <c r="E57" s="57" t="s">
        <v>481</v>
      </c>
      <c r="F57" s="57" t="s">
        <v>936</v>
      </c>
      <c r="G57" s="57" t="str">
        <f>CONCATENATE(TableV5toV6[[#This Row],[LevelA]]," ",TableV5toV6[[#This Row],[v6 Status]])</f>
        <v xml:space="preserve">Major Must </v>
      </c>
      <c r="H57" s="58"/>
      <c r="I57" s="59"/>
      <c r="J57" s="57" t="s">
        <v>44</v>
      </c>
      <c r="K57" s="57" t="s">
        <v>774</v>
      </c>
      <c r="L57" s="57" t="s">
        <v>27</v>
      </c>
      <c r="M57" s="57" t="s">
        <v>27</v>
      </c>
      <c r="N57" s="57"/>
    </row>
    <row r="58" spans="1:14" ht="50" x14ac:dyDescent="0.3">
      <c r="A58" s="47" t="s">
        <v>28</v>
      </c>
      <c r="B58" s="47">
        <v>54</v>
      </c>
      <c r="C58" s="51" t="s">
        <v>291</v>
      </c>
      <c r="D58" s="47" t="s">
        <v>664</v>
      </c>
      <c r="E58" s="47" t="s">
        <v>165</v>
      </c>
      <c r="F58" s="47" t="s">
        <v>937</v>
      </c>
      <c r="G58" s="47" t="str">
        <f>CONCATENATE(TableV5toV6[[#This Row],[LevelA]]," ",TableV5toV6[[#This Row],[v6 Status]])</f>
        <v>Major Must (No NA)</v>
      </c>
      <c r="H58" s="52"/>
      <c r="I58" s="53"/>
      <c r="J58" s="51"/>
      <c r="K58" s="47"/>
      <c r="L58" s="47" t="s">
        <v>27</v>
      </c>
      <c r="M58" s="47" t="s">
        <v>51</v>
      </c>
      <c r="N58" s="55" t="s">
        <v>30</v>
      </c>
    </row>
    <row r="59" spans="1:14" ht="409.5" collapsed="1" x14ac:dyDescent="0.3">
      <c r="A59" s="57" t="s">
        <v>26</v>
      </c>
      <c r="B59" s="57">
        <v>55</v>
      </c>
      <c r="C59" s="56"/>
      <c r="D59" s="57" t="s">
        <v>715</v>
      </c>
      <c r="E59" s="57" t="s">
        <v>482</v>
      </c>
      <c r="F59" s="57" t="s">
        <v>938</v>
      </c>
      <c r="G59" s="57" t="str">
        <f>CONCATENATE(TableV5toV6[[#This Row],[LevelA]]," ",TableV5toV6[[#This Row],[v6 Status]])</f>
        <v xml:space="preserve">Major Must </v>
      </c>
      <c r="H59" s="58"/>
      <c r="I59" s="59"/>
      <c r="J59" s="57" t="s">
        <v>50</v>
      </c>
      <c r="K59" s="57" t="s">
        <v>775</v>
      </c>
      <c r="L59" s="57" t="s">
        <v>27</v>
      </c>
      <c r="M59" s="57" t="s">
        <v>27</v>
      </c>
      <c r="N59" s="57"/>
    </row>
    <row r="60" spans="1:14" ht="90" x14ac:dyDescent="0.3">
      <c r="A60" s="47" t="s">
        <v>28</v>
      </c>
      <c r="B60" s="47">
        <v>56</v>
      </c>
      <c r="C60" s="51" t="s">
        <v>292</v>
      </c>
      <c r="D60" s="47" t="s">
        <v>664</v>
      </c>
      <c r="E60" s="47" t="s">
        <v>166</v>
      </c>
      <c r="F60" s="47" t="s">
        <v>939</v>
      </c>
      <c r="G60" s="47" t="str">
        <f>CONCATENATE(TableV5toV6[[#This Row],[LevelA]]," ",TableV5toV6[[#This Row],[v6 Status]])</f>
        <v>Major Must (No NA)</v>
      </c>
      <c r="H60" s="52"/>
      <c r="I60" s="53"/>
      <c r="J60" s="51"/>
      <c r="K60" s="47"/>
      <c r="L60" s="47" t="s">
        <v>27</v>
      </c>
      <c r="M60" s="47" t="s">
        <v>29</v>
      </c>
      <c r="N60" s="55" t="s">
        <v>30</v>
      </c>
    </row>
    <row r="61" spans="1:14" ht="180" x14ac:dyDescent="0.3">
      <c r="A61" s="57" t="s">
        <v>26</v>
      </c>
      <c r="B61" s="57">
        <v>57</v>
      </c>
      <c r="C61" s="56"/>
      <c r="D61" s="57" t="s">
        <v>715</v>
      </c>
      <c r="E61" s="57" t="s">
        <v>483</v>
      </c>
      <c r="F61" s="57" t="s">
        <v>940</v>
      </c>
      <c r="G61" s="57" t="str">
        <f>CONCATENATE(TableV5toV6[[#This Row],[LevelA]]," ",TableV5toV6[[#This Row],[v6 Status]])</f>
        <v xml:space="preserve">Major Must </v>
      </c>
      <c r="H61" s="58"/>
      <c r="I61" s="59"/>
      <c r="J61" s="57" t="s">
        <v>32</v>
      </c>
      <c r="K61" s="57" t="s">
        <v>776</v>
      </c>
      <c r="L61" s="57" t="s">
        <v>27</v>
      </c>
      <c r="M61" s="57" t="s">
        <v>27</v>
      </c>
      <c r="N61" s="63"/>
    </row>
    <row r="62" spans="1:14" ht="50" collapsed="1" x14ac:dyDescent="0.3">
      <c r="A62" s="47" t="s">
        <v>28</v>
      </c>
      <c r="B62" s="47">
        <v>58</v>
      </c>
      <c r="C62" s="51" t="s">
        <v>293</v>
      </c>
      <c r="D62" s="47" t="s">
        <v>664</v>
      </c>
      <c r="E62" s="47" t="s">
        <v>167</v>
      </c>
      <c r="F62" s="47" t="s">
        <v>941</v>
      </c>
      <c r="G62" s="47" t="str">
        <f>CONCATENATE(TableV5toV6[[#This Row],[LevelA]]," ",TableV5toV6[[#This Row],[v6 Status]])</f>
        <v>Major Must (No NA)</v>
      </c>
      <c r="H62" s="52"/>
      <c r="I62" s="53"/>
      <c r="J62" s="47"/>
      <c r="K62" s="47"/>
      <c r="L62" s="47" t="s">
        <v>27</v>
      </c>
      <c r="M62" s="47" t="s">
        <v>29</v>
      </c>
      <c r="N62" s="47" t="s">
        <v>30</v>
      </c>
    </row>
    <row r="63" spans="1:14" ht="170" x14ac:dyDescent="0.3">
      <c r="A63" s="57" t="s">
        <v>26</v>
      </c>
      <c r="B63" s="57">
        <v>59</v>
      </c>
      <c r="C63" s="56"/>
      <c r="D63" s="57" t="s">
        <v>716</v>
      </c>
      <c r="E63" s="57" t="s">
        <v>484</v>
      </c>
      <c r="F63" s="57" t="s">
        <v>942</v>
      </c>
      <c r="G63" s="57" t="str">
        <f>CONCATENATE(TableV5toV6[[#This Row],[LevelA]]," ",TableV5toV6[[#This Row],[v6 Status]])</f>
        <v xml:space="preserve">Major Must </v>
      </c>
      <c r="H63" s="58"/>
      <c r="I63" s="59"/>
      <c r="J63" s="57" t="s">
        <v>44</v>
      </c>
      <c r="K63" s="57" t="s">
        <v>777</v>
      </c>
      <c r="L63" s="57" t="s">
        <v>27</v>
      </c>
      <c r="M63" s="57" t="s">
        <v>27</v>
      </c>
      <c r="N63" s="63"/>
    </row>
    <row r="64" spans="1:14" ht="130" collapsed="1" x14ac:dyDescent="0.3">
      <c r="A64" s="47" t="s">
        <v>28</v>
      </c>
      <c r="B64" s="47">
        <v>60</v>
      </c>
      <c r="C64" s="51" t="s">
        <v>294</v>
      </c>
      <c r="D64" s="47" t="s">
        <v>661</v>
      </c>
      <c r="E64" s="47" t="s">
        <v>159</v>
      </c>
      <c r="F64" s="47" t="s">
        <v>943</v>
      </c>
      <c r="G64" s="47" t="str">
        <f>CONCATENATE(TableV5toV6[[#This Row],[LevelA]]," ",TableV5toV6[[#This Row],[v6 Status]])</f>
        <v xml:space="preserve">Major Must </v>
      </c>
      <c r="H64" s="52"/>
      <c r="I64" s="53"/>
      <c r="J64" s="47"/>
      <c r="K64" s="47"/>
      <c r="L64" s="47" t="s">
        <v>27</v>
      </c>
      <c r="M64" s="47" t="s">
        <v>27</v>
      </c>
      <c r="N64" s="47"/>
    </row>
    <row r="65" spans="1:14" ht="160" x14ac:dyDescent="0.3">
      <c r="A65" s="57" t="s">
        <v>26</v>
      </c>
      <c r="B65" s="57">
        <v>61</v>
      </c>
      <c r="C65" s="56"/>
      <c r="D65" s="57" t="s">
        <v>717</v>
      </c>
      <c r="E65" s="57" t="s">
        <v>485</v>
      </c>
      <c r="F65" s="57" t="s">
        <v>944</v>
      </c>
      <c r="G65" s="57" t="str">
        <f>CONCATENATE(TableV5toV6[[#This Row],[LevelA]]," ",TableV5toV6[[#This Row],[v6 Status]])</f>
        <v xml:space="preserve">Major Must </v>
      </c>
      <c r="H65" s="58"/>
      <c r="I65" s="59"/>
      <c r="J65" s="57" t="s">
        <v>47</v>
      </c>
      <c r="K65" s="57" t="s">
        <v>778</v>
      </c>
      <c r="L65" s="57" t="s">
        <v>27</v>
      </c>
      <c r="M65" s="57" t="s">
        <v>27</v>
      </c>
      <c r="N65" s="63"/>
    </row>
    <row r="66" spans="1:14" ht="130" collapsed="1" x14ac:dyDescent="0.3">
      <c r="A66" s="47" t="s">
        <v>28</v>
      </c>
      <c r="B66" s="47">
        <v>62</v>
      </c>
      <c r="C66" s="51" t="s">
        <v>295</v>
      </c>
      <c r="D66" s="47" t="s">
        <v>662</v>
      </c>
      <c r="E66" s="47" t="s">
        <v>160</v>
      </c>
      <c r="F66" s="47" t="s">
        <v>945</v>
      </c>
      <c r="G66" s="47" t="str">
        <f>CONCATENATE(TableV5toV6[[#This Row],[LevelA]]," ",TableV5toV6[[#This Row],[v6 Status]])</f>
        <v xml:space="preserve">Major Must </v>
      </c>
      <c r="H66" s="52"/>
      <c r="I66" s="53"/>
      <c r="J66" s="47"/>
      <c r="K66" s="47"/>
      <c r="L66" s="47" t="s">
        <v>27</v>
      </c>
      <c r="M66" s="47" t="s">
        <v>27</v>
      </c>
      <c r="N66" s="47"/>
    </row>
    <row r="67" spans="1:14" ht="60" x14ac:dyDescent="0.3">
      <c r="A67" s="57" t="s">
        <v>26</v>
      </c>
      <c r="B67" s="57">
        <v>63</v>
      </c>
      <c r="C67" s="56"/>
      <c r="D67" s="57" t="s">
        <v>718</v>
      </c>
      <c r="E67" s="57" t="s">
        <v>486</v>
      </c>
      <c r="F67" s="57" t="s">
        <v>946</v>
      </c>
      <c r="G67" s="57" t="str">
        <f>CONCATENATE(TableV5toV6[[#This Row],[LevelA]]," ",TableV5toV6[[#This Row],[v6 Status]])</f>
        <v xml:space="preserve">Major Must </v>
      </c>
      <c r="H67" s="58"/>
      <c r="I67" s="59"/>
      <c r="J67" s="57" t="s">
        <v>32</v>
      </c>
      <c r="K67" s="57" t="s">
        <v>779</v>
      </c>
      <c r="L67" s="57" t="s">
        <v>27</v>
      </c>
      <c r="M67" s="57" t="s">
        <v>27</v>
      </c>
      <c r="N67" s="63"/>
    </row>
    <row r="68" spans="1:14" ht="100" collapsed="1" x14ac:dyDescent="0.3">
      <c r="A68" s="47" t="s">
        <v>28</v>
      </c>
      <c r="B68" s="47">
        <v>64</v>
      </c>
      <c r="C68" s="51" t="s">
        <v>296</v>
      </c>
      <c r="D68" s="47" t="s">
        <v>667</v>
      </c>
      <c r="E68" s="47" t="s">
        <v>170</v>
      </c>
      <c r="F68" s="47" t="s">
        <v>947</v>
      </c>
      <c r="G68" s="47" t="str">
        <f>CONCATENATE(TableV5toV6[[#This Row],[LevelA]]," ",TableV5toV6[[#This Row],[v6 Status]])</f>
        <v xml:space="preserve">Minor Must </v>
      </c>
      <c r="H68" s="52"/>
      <c r="I68" s="53"/>
      <c r="J68" s="51"/>
      <c r="K68" s="47"/>
      <c r="L68" s="47" t="s">
        <v>39</v>
      </c>
      <c r="M68" s="47" t="s">
        <v>39</v>
      </c>
      <c r="N68" s="47"/>
    </row>
    <row r="69" spans="1:14" ht="110" x14ac:dyDescent="0.3">
      <c r="A69" s="57" t="s">
        <v>26</v>
      </c>
      <c r="B69" s="57">
        <v>65</v>
      </c>
      <c r="C69" s="56"/>
      <c r="D69" s="57" t="s">
        <v>718</v>
      </c>
      <c r="E69" s="57" t="s">
        <v>487</v>
      </c>
      <c r="F69" s="57" t="s">
        <v>948</v>
      </c>
      <c r="G69" s="57" t="str">
        <f>CONCATENATE(TableV5toV6[[#This Row],[LevelA]]," ",TableV5toV6[[#This Row],[v6 Status]])</f>
        <v xml:space="preserve">Major Must </v>
      </c>
      <c r="H69" s="58"/>
      <c r="I69" s="59"/>
      <c r="J69" s="57" t="s">
        <v>32</v>
      </c>
      <c r="K69" s="57" t="s">
        <v>780</v>
      </c>
      <c r="L69" s="57" t="s">
        <v>27</v>
      </c>
      <c r="M69" s="57" t="s">
        <v>27</v>
      </c>
      <c r="N69" s="63"/>
    </row>
    <row r="70" spans="1:14" ht="120" x14ac:dyDescent="0.3">
      <c r="A70" s="47" t="s">
        <v>28</v>
      </c>
      <c r="B70" s="47">
        <v>66</v>
      </c>
      <c r="C70" s="51" t="s">
        <v>297</v>
      </c>
      <c r="D70" s="47" t="s">
        <v>667</v>
      </c>
      <c r="E70" s="47" t="s">
        <v>171</v>
      </c>
      <c r="F70" s="47" t="s">
        <v>949</v>
      </c>
      <c r="G70" s="47" t="str">
        <f>CONCATENATE(TableV5toV6[[#This Row],[LevelA]]," ",TableV5toV6[[#This Row],[v6 Status]])</f>
        <v>Minor Must (No NA)</v>
      </c>
      <c r="H70" s="52"/>
      <c r="I70" s="53"/>
      <c r="J70" s="51"/>
      <c r="K70" s="47"/>
      <c r="L70" s="47" t="s">
        <v>39</v>
      </c>
      <c r="M70" s="47" t="s">
        <v>51</v>
      </c>
      <c r="N70" s="55" t="s">
        <v>30</v>
      </c>
    </row>
    <row r="71" spans="1:14" ht="90" x14ac:dyDescent="0.3">
      <c r="A71" s="57" t="s">
        <v>26</v>
      </c>
      <c r="B71" s="57">
        <v>67</v>
      </c>
      <c r="C71" s="56"/>
      <c r="D71" s="57" t="s">
        <v>718</v>
      </c>
      <c r="E71" s="57" t="s">
        <v>488</v>
      </c>
      <c r="F71" s="57" t="s">
        <v>950</v>
      </c>
      <c r="G71" s="57" t="str">
        <f>CONCATENATE(TableV5toV6[[#This Row],[LevelA]]," ",TableV5toV6[[#This Row],[v6 Status]])</f>
        <v xml:space="preserve">Minor Must </v>
      </c>
      <c r="H71" s="58"/>
      <c r="I71" s="59"/>
      <c r="J71" s="57" t="s">
        <v>32</v>
      </c>
      <c r="K71" s="57" t="s">
        <v>781</v>
      </c>
      <c r="L71" s="57" t="s">
        <v>39</v>
      </c>
      <c r="M71" s="57" t="s">
        <v>39</v>
      </c>
      <c r="N71" s="63"/>
    </row>
    <row r="72" spans="1:14" ht="80" collapsed="1" x14ac:dyDescent="0.3">
      <c r="A72" s="47" t="s">
        <v>28</v>
      </c>
      <c r="B72" s="47">
        <v>68</v>
      </c>
      <c r="C72" s="51" t="s">
        <v>298</v>
      </c>
      <c r="D72" s="47" t="s">
        <v>667</v>
      </c>
      <c r="E72" s="47" t="s">
        <v>172</v>
      </c>
      <c r="F72" s="47" t="s">
        <v>951</v>
      </c>
      <c r="G72" s="47" t="str">
        <f>CONCATENATE(TableV5toV6[[#This Row],[LevelA]]," ",TableV5toV6[[#This Row],[v6 Status]])</f>
        <v xml:space="preserve">Minor Must </v>
      </c>
      <c r="H72" s="52"/>
      <c r="I72" s="53"/>
      <c r="J72" s="47"/>
      <c r="K72" s="47"/>
      <c r="L72" s="47" t="s">
        <v>39</v>
      </c>
      <c r="M72" s="47" t="s">
        <v>39</v>
      </c>
      <c r="N72" s="47"/>
    </row>
    <row r="73" spans="1:14" ht="110" x14ac:dyDescent="0.3">
      <c r="A73" s="57" t="s">
        <v>26</v>
      </c>
      <c r="B73" s="57">
        <v>69</v>
      </c>
      <c r="C73" s="56"/>
      <c r="D73" s="57" t="s">
        <v>719</v>
      </c>
      <c r="E73" s="57" t="s">
        <v>489</v>
      </c>
      <c r="F73" s="57" t="s">
        <v>952</v>
      </c>
      <c r="G73" s="57" t="str">
        <f>CONCATENATE(TableV5toV6[[#This Row],[LevelA]]," ",TableV5toV6[[#This Row],[v6 Status]])</f>
        <v xml:space="preserve">Minor Must </v>
      </c>
      <c r="H73" s="58"/>
      <c r="I73" s="59"/>
      <c r="J73" s="57" t="s">
        <v>32</v>
      </c>
      <c r="K73" s="57" t="s">
        <v>782</v>
      </c>
      <c r="L73" s="57" t="s">
        <v>39</v>
      </c>
      <c r="M73" s="57" t="s">
        <v>39</v>
      </c>
      <c r="N73" s="63"/>
    </row>
    <row r="74" spans="1:14" ht="70" x14ac:dyDescent="0.3">
      <c r="A74" s="47" t="s">
        <v>28</v>
      </c>
      <c r="B74" s="47">
        <v>70</v>
      </c>
      <c r="C74" s="51" t="s">
        <v>299</v>
      </c>
      <c r="D74" s="47" t="s">
        <v>668</v>
      </c>
      <c r="E74" s="47" t="s">
        <v>173</v>
      </c>
      <c r="F74" s="47" t="s">
        <v>953</v>
      </c>
      <c r="G74" s="47" t="str">
        <f>CONCATENATE(TableV5toV6[[#This Row],[LevelA]]," ",TableV5toV6[[#This Row],[v6 Status]])</f>
        <v xml:space="preserve">Minor Must </v>
      </c>
      <c r="H74" s="52"/>
      <c r="I74" s="53"/>
      <c r="J74" s="47"/>
      <c r="K74" s="47"/>
      <c r="L74" s="47" t="s">
        <v>39</v>
      </c>
      <c r="M74" s="47" t="s">
        <v>39</v>
      </c>
      <c r="N74" s="55"/>
    </row>
    <row r="75" spans="1:14" ht="130" x14ac:dyDescent="0.3">
      <c r="A75" s="57" t="s">
        <v>26</v>
      </c>
      <c r="B75" s="57">
        <v>71</v>
      </c>
      <c r="C75" s="56"/>
      <c r="D75" s="57" t="s">
        <v>719</v>
      </c>
      <c r="E75" s="57" t="s">
        <v>490</v>
      </c>
      <c r="F75" s="57" t="s">
        <v>954</v>
      </c>
      <c r="G75" s="57" t="str">
        <f>CONCATENATE(TableV5toV6[[#This Row],[LevelA]]," ",TableV5toV6[[#This Row],[v6 Status]])</f>
        <v xml:space="preserve">Major Must </v>
      </c>
      <c r="H75" s="58"/>
      <c r="I75" s="59"/>
      <c r="J75" s="57" t="s">
        <v>32</v>
      </c>
      <c r="K75" s="57" t="s">
        <v>783</v>
      </c>
      <c r="L75" s="57" t="s">
        <v>27</v>
      </c>
      <c r="M75" s="57" t="s">
        <v>27</v>
      </c>
      <c r="N75" s="63"/>
    </row>
    <row r="76" spans="1:14" ht="50" x14ac:dyDescent="0.3">
      <c r="A76" s="47" t="s">
        <v>28</v>
      </c>
      <c r="B76" s="47">
        <v>72</v>
      </c>
      <c r="C76" s="51" t="s">
        <v>300</v>
      </c>
      <c r="D76" s="47" t="s">
        <v>668</v>
      </c>
      <c r="E76" s="47" t="s">
        <v>174</v>
      </c>
      <c r="F76" s="47" t="s">
        <v>955</v>
      </c>
      <c r="G76" s="47" t="str">
        <f>CONCATENATE(TableV5toV6[[#This Row],[LevelA]]," ",TableV5toV6[[#This Row],[v6 Status]])</f>
        <v xml:space="preserve">Minor Must </v>
      </c>
      <c r="H76" s="52"/>
      <c r="I76" s="53"/>
      <c r="J76" s="47"/>
      <c r="K76" s="47"/>
      <c r="L76" s="47" t="s">
        <v>39</v>
      </c>
      <c r="M76" s="47" t="s">
        <v>39</v>
      </c>
      <c r="N76" s="55"/>
    </row>
    <row r="77" spans="1:14" ht="100" collapsed="1" x14ac:dyDescent="0.3">
      <c r="A77" s="57" t="s">
        <v>26</v>
      </c>
      <c r="B77" s="57">
        <v>73</v>
      </c>
      <c r="C77" s="56"/>
      <c r="D77" s="57" t="s">
        <v>720</v>
      </c>
      <c r="E77" s="57" t="s">
        <v>491</v>
      </c>
      <c r="F77" s="57" t="s">
        <v>956</v>
      </c>
      <c r="G77" s="57" t="str">
        <f>CONCATENATE(TableV5toV6[[#This Row],[LevelA]]," ",TableV5toV6[[#This Row],[v6 Status]])</f>
        <v xml:space="preserve">Major Must </v>
      </c>
      <c r="H77" s="58"/>
      <c r="I77" s="59"/>
      <c r="J77" s="57" t="s">
        <v>32</v>
      </c>
      <c r="K77" s="57" t="s">
        <v>784</v>
      </c>
      <c r="L77" s="57" t="s">
        <v>27</v>
      </c>
      <c r="M77" s="57" t="s">
        <v>27</v>
      </c>
      <c r="N77" s="57"/>
    </row>
    <row r="78" spans="1:14" ht="60" x14ac:dyDescent="0.3">
      <c r="A78" s="47" t="s">
        <v>28</v>
      </c>
      <c r="B78" s="47">
        <v>74</v>
      </c>
      <c r="C78" s="51" t="s">
        <v>301</v>
      </c>
      <c r="D78" s="47" t="s">
        <v>669</v>
      </c>
      <c r="E78" s="47" t="s">
        <v>175</v>
      </c>
      <c r="F78" s="47" t="s">
        <v>957</v>
      </c>
      <c r="G78" s="47" t="str">
        <f>CONCATENATE(TableV5toV6[[#This Row],[LevelA]]," ",TableV5toV6[[#This Row],[v6 Status]])</f>
        <v xml:space="preserve">Major Must </v>
      </c>
      <c r="H78" s="52"/>
      <c r="I78" s="53"/>
      <c r="J78" s="47"/>
      <c r="K78" s="47"/>
      <c r="L78" s="47" t="s">
        <v>27</v>
      </c>
      <c r="M78" s="47" t="s">
        <v>27</v>
      </c>
      <c r="N78" s="55"/>
    </row>
    <row r="79" spans="1:14" ht="50" x14ac:dyDescent="0.3">
      <c r="A79" s="57" t="s">
        <v>26</v>
      </c>
      <c r="B79" s="57">
        <v>75</v>
      </c>
      <c r="C79" s="56"/>
      <c r="D79" s="57" t="s">
        <v>720</v>
      </c>
      <c r="E79" s="57" t="s">
        <v>492</v>
      </c>
      <c r="F79" s="57" t="s">
        <v>958</v>
      </c>
      <c r="G79" s="57" t="str">
        <f>CONCATENATE(TableV5toV6[[#This Row],[LevelA]]," ",TableV5toV6[[#This Row],[v6 Status]])</f>
        <v xml:space="preserve">Minor Must </v>
      </c>
      <c r="H79" s="58"/>
      <c r="I79" s="59"/>
      <c r="J79" s="57" t="s">
        <v>32</v>
      </c>
      <c r="K79" s="57" t="s">
        <v>785</v>
      </c>
      <c r="L79" s="57" t="s">
        <v>39</v>
      </c>
      <c r="M79" s="57" t="s">
        <v>39</v>
      </c>
      <c r="N79" s="63"/>
    </row>
    <row r="80" spans="1:14" ht="50" x14ac:dyDescent="0.3">
      <c r="A80" s="47" t="s">
        <v>28</v>
      </c>
      <c r="B80" s="47">
        <v>76</v>
      </c>
      <c r="C80" s="51" t="s">
        <v>302</v>
      </c>
      <c r="D80" s="47" t="s">
        <v>669</v>
      </c>
      <c r="E80" s="47" t="s">
        <v>176</v>
      </c>
      <c r="F80" s="47" t="s">
        <v>959</v>
      </c>
      <c r="G80" s="47" t="str">
        <f>CONCATENATE(TableV5toV6[[#This Row],[LevelA]]," ",TableV5toV6[[#This Row],[v6 Status]])</f>
        <v xml:space="preserve">Minor Must </v>
      </c>
      <c r="H80" s="52"/>
      <c r="I80" s="53"/>
      <c r="J80" s="47"/>
      <c r="K80" s="47"/>
      <c r="L80" s="47" t="s">
        <v>39</v>
      </c>
      <c r="M80" s="47" t="s">
        <v>39</v>
      </c>
      <c r="N80" s="55"/>
    </row>
    <row r="81" spans="1:14" ht="60" collapsed="1" x14ac:dyDescent="0.3">
      <c r="A81" s="57" t="s">
        <v>26</v>
      </c>
      <c r="B81" s="57">
        <v>77</v>
      </c>
      <c r="C81" s="56"/>
      <c r="D81" s="57" t="s">
        <v>720</v>
      </c>
      <c r="E81" s="57" t="s">
        <v>493</v>
      </c>
      <c r="F81" s="57" t="s">
        <v>960</v>
      </c>
      <c r="G81" s="57" t="str">
        <f>CONCATENATE(TableV5toV6[[#This Row],[LevelA]]," ",TableV5toV6[[#This Row],[v6 Status]])</f>
        <v xml:space="preserve">Major Must </v>
      </c>
      <c r="H81" s="58"/>
      <c r="I81" s="59"/>
      <c r="J81" s="57" t="s">
        <v>32</v>
      </c>
      <c r="K81" s="57" t="s">
        <v>786</v>
      </c>
      <c r="L81" s="57" t="s">
        <v>27</v>
      </c>
      <c r="M81" s="57" t="s">
        <v>27</v>
      </c>
      <c r="N81" s="57"/>
    </row>
    <row r="82" spans="1:14" ht="50" x14ac:dyDescent="0.3">
      <c r="A82" s="47" t="s">
        <v>28</v>
      </c>
      <c r="B82" s="47">
        <v>78</v>
      </c>
      <c r="C82" s="51" t="s">
        <v>303</v>
      </c>
      <c r="D82" s="47" t="s">
        <v>669</v>
      </c>
      <c r="E82" s="47" t="s">
        <v>177</v>
      </c>
      <c r="F82" s="47" t="s">
        <v>961</v>
      </c>
      <c r="G82" s="47" t="str">
        <f>CONCATENATE(TableV5toV6[[#This Row],[LevelA]]," ",TableV5toV6[[#This Row],[v6 Status]])</f>
        <v xml:space="preserve">Major Must </v>
      </c>
      <c r="H82" s="52"/>
      <c r="I82" s="53"/>
      <c r="J82" s="47"/>
      <c r="K82" s="47"/>
      <c r="L82" s="47" t="s">
        <v>27</v>
      </c>
      <c r="M82" s="47" t="s">
        <v>27</v>
      </c>
      <c r="N82" s="55"/>
    </row>
    <row r="83" spans="1:14" ht="60" collapsed="1" x14ac:dyDescent="0.3">
      <c r="A83" s="57" t="s">
        <v>26</v>
      </c>
      <c r="B83" s="57">
        <v>79</v>
      </c>
      <c r="C83" s="56"/>
      <c r="D83" s="57" t="s">
        <v>720</v>
      </c>
      <c r="E83" s="57" t="s">
        <v>494</v>
      </c>
      <c r="F83" s="57" t="s">
        <v>962</v>
      </c>
      <c r="G83" s="57" t="str">
        <f>CONCATENATE(TableV5toV6[[#This Row],[LevelA]]," ",TableV5toV6[[#This Row],[v6 Status]])</f>
        <v xml:space="preserve">Minor Must </v>
      </c>
      <c r="H83" s="58"/>
      <c r="I83" s="59"/>
      <c r="J83" s="57" t="s">
        <v>48</v>
      </c>
      <c r="K83" s="57" t="s">
        <v>787</v>
      </c>
      <c r="L83" s="57" t="s">
        <v>39</v>
      </c>
      <c r="M83" s="57" t="s">
        <v>39</v>
      </c>
      <c r="N83" s="57"/>
    </row>
    <row r="84" spans="1:14" ht="50" x14ac:dyDescent="0.3">
      <c r="A84" s="47" t="s">
        <v>28</v>
      </c>
      <c r="B84" s="47">
        <v>80</v>
      </c>
      <c r="C84" s="51" t="s">
        <v>304</v>
      </c>
      <c r="D84" s="47" t="s">
        <v>669</v>
      </c>
      <c r="E84" s="47" t="s">
        <v>178</v>
      </c>
      <c r="F84" s="47" t="s">
        <v>963</v>
      </c>
      <c r="G84" s="47" t="str">
        <f>CONCATENATE(TableV5toV6[[#This Row],[LevelA]]," ",TableV5toV6[[#This Row],[v6 Status]])</f>
        <v xml:space="preserve">Minor Must </v>
      </c>
      <c r="H84" s="52"/>
      <c r="I84" s="53"/>
      <c r="J84" s="47"/>
      <c r="K84" s="47"/>
      <c r="L84" s="47" t="s">
        <v>39</v>
      </c>
      <c r="M84" s="47" t="s">
        <v>39</v>
      </c>
      <c r="N84" s="55"/>
    </row>
    <row r="85" spans="1:14" ht="70" collapsed="1" x14ac:dyDescent="0.3">
      <c r="A85" s="57" t="s">
        <v>26</v>
      </c>
      <c r="B85" s="57">
        <v>81</v>
      </c>
      <c r="C85" s="56"/>
      <c r="D85" s="57" t="s">
        <v>720</v>
      </c>
      <c r="E85" s="57" t="s">
        <v>495</v>
      </c>
      <c r="F85" s="57" t="s">
        <v>964</v>
      </c>
      <c r="G85" s="57" t="str">
        <f>CONCATENATE(TableV5toV6[[#This Row],[LevelA]]," ",TableV5toV6[[#This Row],[v6 Status]])</f>
        <v xml:space="preserve">Major Must </v>
      </c>
      <c r="H85" s="58"/>
      <c r="I85" s="59"/>
      <c r="J85" s="57" t="s">
        <v>47</v>
      </c>
      <c r="K85" s="57" t="s">
        <v>788</v>
      </c>
      <c r="L85" s="57" t="s">
        <v>27</v>
      </c>
      <c r="M85" s="57" t="s">
        <v>27</v>
      </c>
      <c r="N85" s="57"/>
    </row>
    <row r="86" spans="1:14" ht="50" x14ac:dyDescent="0.3">
      <c r="A86" s="47" t="s">
        <v>28</v>
      </c>
      <c r="B86" s="47">
        <v>82</v>
      </c>
      <c r="C86" s="51" t="s">
        <v>305</v>
      </c>
      <c r="D86" s="47" t="s">
        <v>669</v>
      </c>
      <c r="E86" s="47" t="s">
        <v>179</v>
      </c>
      <c r="F86" s="47" t="s">
        <v>965</v>
      </c>
      <c r="G86" s="47" t="str">
        <f>CONCATENATE(TableV5toV6[[#This Row],[LevelA]]," ",TableV5toV6[[#This Row],[v6 Status]])</f>
        <v xml:space="preserve">Major Must </v>
      </c>
      <c r="H86" s="52"/>
      <c r="I86" s="53"/>
      <c r="J86" s="47"/>
      <c r="K86" s="47"/>
      <c r="L86" s="47" t="s">
        <v>27</v>
      </c>
      <c r="M86" s="47" t="s">
        <v>27</v>
      </c>
      <c r="N86" s="55"/>
    </row>
    <row r="87" spans="1:14" ht="190" collapsed="1" x14ac:dyDescent="0.3">
      <c r="A87" s="57" t="s">
        <v>26</v>
      </c>
      <c r="B87" s="57">
        <v>83</v>
      </c>
      <c r="C87" s="56"/>
      <c r="D87" s="57" t="s">
        <v>721</v>
      </c>
      <c r="E87" s="57" t="s">
        <v>496</v>
      </c>
      <c r="F87" s="57" t="s">
        <v>966</v>
      </c>
      <c r="G87" s="57" t="str">
        <f>CONCATENATE(TableV5toV6[[#This Row],[LevelA]]," ",TableV5toV6[[#This Row],[v6 Status]])</f>
        <v xml:space="preserve">Major Must </v>
      </c>
      <c r="H87" s="58"/>
      <c r="I87" s="59"/>
      <c r="J87" s="57" t="s">
        <v>40</v>
      </c>
      <c r="K87" s="57" t="s">
        <v>789</v>
      </c>
      <c r="L87" s="57" t="s">
        <v>27</v>
      </c>
      <c r="M87" s="57" t="s">
        <v>27</v>
      </c>
      <c r="N87" s="57"/>
    </row>
    <row r="88" spans="1:14" ht="150" x14ac:dyDescent="0.3">
      <c r="A88" s="47" t="s">
        <v>28</v>
      </c>
      <c r="B88" s="47">
        <v>84</v>
      </c>
      <c r="C88" s="51" t="s">
        <v>306</v>
      </c>
      <c r="D88" s="47" t="s">
        <v>695</v>
      </c>
      <c r="E88" s="47" t="s">
        <v>497</v>
      </c>
      <c r="F88" s="47" t="s">
        <v>967</v>
      </c>
      <c r="G88" s="47" t="str">
        <f>CONCATENATE(TableV5toV6[[#This Row],[LevelA]]," ",TableV5toV6[[#This Row],[v6 Status]])</f>
        <v xml:space="preserve">Major Must </v>
      </c>
      <c r="H88" s="52"/>
      <c r="I88" s="53"/>
      <c r="J88" s="47"/>
      <c r="K88" s="47"/>
      <c r="L88" s="47" t="s">
        <v>27</v>
      </c>
      <c r="M88" s="47" t="s">
        <v>27</v>
      </c>
      <c r="N88" s="55"/>
    </row>
    <row r="89" spans="1:14" ht="50" collapsed="1" x14ac:dyDescent="0.3">
      <c r="A89" s="57" t="s">
        <v>26</v>
      </c>
      <c r="B89" s="57">
        <v>85</v>
      </c>
      <c r="C89" s="56"/>
      <c r="D89" s="57" t="s">
        <v>722</v>
      </c>
      <c r="E89" s="57" t="s">
        <v>498</v>
      </c>
      <c r="F89" s="57" t="s">
        <v>968</v>
      </c>
      <c r="G89" s="57" t="str">
        <f>CONCATENATE(TableV5toV6[[#This Row],[LevelA]]," ",TableV5toV6[[#This Row],[v6 Status]])</f>
        <v xml:space="preserve">Minor Must </v>
      </c>
      <c r="H89" s="58"/>
      <c r="I89" s="59"/>
      <c r="J89" s="57" t="s">
        <v>32</v>
      </c>
      <c r="K89" s="57" t="s">
        <v>782</v>
      </c>
      <c r="L89" s="57" t="s">
        <v>39</v>
      </c>
      <c r="M89" s="57" t="s">
        <v>39</v>
      </c>
      <c r="N89" s="57"/>
    </row>
    <row r="90" spans="1:14" ht="50" x14ac:dyDescent="0.3">
      <c r="A90" s="47" t="s">
        <v>28</v>
      </c>
      <c r="B90" s="47">
        <v>86</v>
      </c>
      <c r="C90" s="51" t="s">
        <v>307</v>
      </c>
      <c r="D90" s="47" t="s">
        <v>670</v>
      </c>
      <c r="E90" s="47" t="s">
        <v>182</v>
      </c>
      <c r="F90" s="47" t="s">
        <v>969</v>
      </c>
      <c r="G90" s="47" t="str">
        <f>CONCATENATE(TableV5toV6[[#This Row],[LevelA]]," ",TableV5toV6[[#This Row],[v6 Status]])</f>
        <v xml:space="preserve">Minor Must </v>
      </c>
      <c r="H90" s="52"/>
      <c r="I90" s="53"/>
      <c r="J90" s="51"/>
      <c r="K90" s="47"/>
      <c r="L90" s="47" t="s">
        <v>39</v>
      </c>
      <c r="M90" s="47" t="s">
        <v>39</v>
      </c>
      <c r="N90" s="55"/>
    </row>
    <row r="91" spans="1:14" ht="50" x14ac:dyDescent="0.3">
      <c r="A91" s="57" t="s">
        <v>26</v>
      </c>
      <c r="B91" s="57">
        <v>87</v>
      </c>
      <c r="C91" s="56"/>
      <c r="D91" s="57" t="s">
        <v>722</v>
      </c>
      <c r="E91" s="57" t="s">
        <v>499</v>
      </c>
      <c r="F91" s="57" t="s">
        <v>970</v>
      </c>
      <c r="G91" s="57" t="str">
        <f>CONCATENATE(TableV5toV6[[#This Row],[LevelA]]," ",TableV5toV6[[#This Row],[v6 Status]])</f>
        <v xml:space="preserve">Minor Must </v>
      </c>
      <c r="H91" s="58"/>
      <c r="I91" s="59"/>
      <c r="J91" s="57" t="s">
        <v>49</v>
      </c>
      <c r="K91" s="57" t="s">
        <v>790</v>
      </c>
      <c r="L91" s="57" t="s">
        <v>39</v>
      </c>
      <c r="M91" s="57" t="s">
        <v>39</v>
      </c>
      <c r="N91" s="63"/>
    </row>
    <row r="92" spans="1:14" ht="50" collapsed="1" x14ac:dyDescent="0.3">
      <c r="A92" s="47" t="s">
        <v>28</v>
      </c>
      <c r="B92" s="47">
        <v>88</v>
      </c>
      <c r="C92" s="51" t="s">
        <v>308</v>
      </c>
      <c r="D92" s="47" t="s">
        <v>670</v>
      </c>
      <c r="E92" s="47" t="s">
        <v>183</v>
      </c>
      <c r="F92" s="47" t="s">
        <v>971</v>
      </c>
      <c r="G92" s="47" t="str">
        <f>CONCATENATE(TableV5toV6[[#This Row],[LevelA]]," ",TableV5toV6[[#This Row],[v6 Status]])</f>
        <v xml:space="preserve">Minor Must </v>
      </c>
      <c r="H92" s="52"/>
      <c r="I92" s="53"/>
      <c r="J92" s="51"/>
      <c r="K92" s="47"/>
      <c r="L92" s="47" t="s">
        <v>39</v>
      </c>
      <c r="M92" s="47" t="s">
        <v>39</v>
      </c>
      <c r="N92" s="47"/>
    </row>
    <row r="93" spans="1:14" ht="50" x14ac:dyDescent="0.3">
      <c r="A93" s="57" t="s">
        <v>26</v>
      </c>
      <c r="B93" s="57">
        <v>89</v>
      </c>
      <c r="C93" s="56"/>
      <c r="D93" s="57" t="s">
        <v>722</v>
      </c>
      <c r="E93" s="57" t="s">
        <v>500</v>
      </c>
      <c r="F93" s="57" t="s">
        <v>972</v>
      </c>
      <c r="G93" s="57" t="str">
        <f>CONCATENATE(TableV5toV6[[#This Row],[LevelA]]," ",TableV5toV6[[#This Row],[v6 Status]])</f>
        <v xml:space="preserve">Minor Must </v>
      </c>
      <c r="H93" s="58"/>
      <c r="I93" s="59"/>
      <c r="J93" s="57" t="s">
        <v>49</v>
      </c>
      <c r="K93" s="57" t="s">
        <v>790</v>
      </c>
      <c r="L93" s="57" t="s">
        <v>39</v>
      </c>
      <c r="M93" s="57" t="s">
        <v>39</v>
      </c>
      <c r="N93" s="63"/>
    </row>
    <row r="94" spans="1:14" ht="40" collapsed="1" x14ac:dyDescent="0.3">
      <c r="A94" s="47" t="s">
        <v>28</v>
      </c>
      <c r="B94" s="47">
        <v>90</v>
      </c>
      <c r="C94" s="51" t="s">
        <v>309</v>
      </c>
      <c r="D94" s="47" t="s">
        <v>670</v>
      </c>
      <c r="E94" s="47" t="s">
        <v>184</v>
      </c>
      <c r="F94" s="47" t="s">
        <v>973</v>
      </c>
      <c r="G94" s="47" t="str">
        <f>CONCATENATE(TableV5toV6[[#This Row],[LevelA]]," ",TableV5toV6[[#This Row],[v6 Status]])</f>
        <v xml:space="preserve">Minor Must </v>
      </c>
      <c r="H94" s="52"/>
      <c r="I94" s="53"/>
      <c r="J94" s="47"/>
      <c r="K94" s="47"/>
      <c r="L94" s="47" t="s">
        <v>39</v>
      </c>
      <c r="M94" s="47" t="s">
        <v>39</v>
      </c>
      <c r="N94" s="47"/>
    </row>
    <row r="95" spans="1:14" ht="50" x14ac:dyDescent="0.3">
      <c r="A95" s="57" t="s">
        <v>26</v>
      </c>
      <c r="B95" s="57">
        <v>91</v>
      </c>
      <c r="C95" s="56"/>
      <c r="D95" s="57" t="s">
        <v>722</v>
      </c>
      <c r="E95" s="57" t="s">
        <v>501</v>
      </c>
      <c r="F95" s="57" t="s">
        <v>974</v>
      </c>
      <c r="G95" s="57" t="str">
        <f>CONCATENATE(TableV5toV6[[#This Row],[LevelA]]," ",TableV5toV6[[#This Row],[v6 Status]])</f>
        <v xml:space="preserve">Recom. </v>
      </c>
      <c r="H95" s="58"/>
      <c r="I95" s="59"/>
      <c r="J95" s="57" t="s">
        <v>44</v>
      </c>
      <c r="K95" s="57" t="s">
        <v>791</v>
      </c>
      <c r="L95" s="57" t="s">
        <v>46</v>
      </c>
      <c r="M95" s="57" t="s">
        <v>46</v>
      </c>
      <c r="N95" s="63"/>
    </row>
    <row r="96" spans="1:14" ht="30" collapsed="1" x14ac:dyDescent="0.3">
      <c r="A96" s="47" t="s">
        <v>28</v>
      </c>
      <c r="B96" s="47">
        <v>92</v>
      </c>
      <c r="C96" s="51" t="s">
        <v>310</v>
      </c>
      <c r="D96" s="47" t="s">
        <v>670</v>
      </c>
      <c r="E96" s="47" t="s">
        <v>186</v>
      </c>
      <c r="F96" s="47" t="s">
        <v>975</v>
      </c>
      <c r="G96" s="47" t="str">
        <f>CONCATENATE(TableV5toV6[[#This Row],[LevelA]]," ",TableV5toV6[[#This Row],[v6 Status]])</f>
        <v xml:space="preserve">Minor Must </v>
      </c>
      <c r="H96" s="52"/>
      <c r="I96" s="53"/>
      <c r="J96" s="47"/>
      <c r="K96" s="47"/>
      <c r="L96" s="47" t="s">
        <v>39</v>
      </c>
      <c r="M96" s="47" t="s">
        <v>39</v>
      </c>
      <c r="N96" s="47"/>
    </row>
    <row r="97" spans="1:14" ht="100" x14ac:dyDescent="0.3">
      <c r="A97" s="57" t="s">
        <v>26</v>
      </c>
      <c r="B97" s="57">
        <v>93</v>
      </c>
      <c r="C97" s="56"/>
      <c r="D97" s="57" t="s">
        <v>723</v>
      </c>
      <c r="E97" s="57" t="s">
        <v>502</v>
      </c>
      <c r="F97" s="57" t="s">
        <v>976</v>
      </c>
      <c r="G97" s="57" t="str">
        <f>CONCATENATE(TableV5toV6[[#This Row],[LevelA]]," ",TableV5toV6[[#This Row],[v6 Status]])</f>
        <v xml:space="preserve">Major Must </v>
      </c>
      <c r="H97" s="58"/>
      <c r="I97" s="59"/>
      <c r="J97" s="57" t="s">
        <v>60</v>
      </c>
      <c r="K97" s="57" t="s">
        <v>792</v>
      </c>
      <c r="L97" s="57" t="s">
        <v>27</v>
      </c>
      <c r="M97" s="57" t="s">
        <v>27</v>
      </c>
      <c r="N97" s="63"/>
    </row>
    <row r="98" spans="1:14" ht="40" x14ac:dyDescent="0.3">
      <c r="A98" s="47" t="s">
        <v>28</v>
      </c>
      <c r="B98" s="47">
        <v>94</v>
      </c>
      <c r="C98" s="51" t="s">
        <v>311</v>
      </c>
      <c r="D98" s="47" t="s">
        <v>696</v>
      </c>
      <c r="E98" s="47" t="s">
        <v>503</v>
      </c>
      <c r="F98" s="47" t="s">
        <v>977</v>
      </c>
      <c r="G98" s="47" t="str">
        <f>CONCATENATE(TableV5toV6[[#This Row],[LevelA]]," ",TableV5toV6[[#This Row],[v6 Status]])</f>
        <v>Major Must (No NA)</v>
      </c>
      <c r="H98" s="52"/>
      <c r="I98" s="53"/>
      <c r="J98" s="47"/>
      <c r="K98" s="47"/>
      <c r="L98" s="47" t="s">
        <v>27</v>
      </c>
      <c r="M98" s="47" t="s">
        <v>29</v>
      </c>
      <c r="N98" s="55" t="s">
        <v>30</v>
      </c>
    </row>
    <row r="99" spans="1:14" ht="50" collapsed="1" x14ac:dyDescent="0.3">
      <c r="A99" s="57" t="s">
        <v>26</v>
      </c>
      <c r="B99" s="57">
        <v>95</v>
      </c>
      <c r="C99" s="56"/>
      <c r="D99" s="57" t="s">
        <v>723</v>
      </c>
      <c r="E99" s="57" t="s">
        <v>504</v>
      </c>
      <c r="F99" s="57" t="s">
        <v>978</v>
      </c>
      <c r="G99" s="57" t="str">
        <f>CONCATENATE(TableV5toV6[[#This Row],[LevelA]]," ",TableV5toV6[[#This Row],[v6 Status]])</f>
        <v xml:space="preserve">Minor Must </v>
      </c>
      <c r="H99" s="58"/>
      <c r="I99" s="59"/>
      <c r="J99" s="57" t="s">
        <v>44</v>
      </c>
      <c r="K99" s="57" t="s">
        <v>793</v>
      </c>
      <c r="L99" s="57" t="s">
        <v>39</v>
      </c>
      <c r="M99" s="57" t="s">
        <v>39</v>
      </c>
      <c r="N99" s="57"/>
    </row>
    <row r="100" spans="1:14" ht="40" x14ac:dyDescent="0.3">
      <c r="A100" s="47" t="s">
        <v>28</v>
      </c>
      <c r="B100" s="47">
        <v>96</v>
      </c>
      <c r="C100" s="51" t="s">
        <v>312</v>
      </c>
      <c r="D100" s="47" t="s">
        <v>696</v>
      </c>
      <c r="E100" s="47" t="s">
        <v>505</v>
      </c>
      <c r="F100" s="47" t="s">
        <v>979</v>
      </c>
      <c r="G100" s="47" t="str">
        <f>CONCATENATE(TableV5toV6[[#This Row],[LevelA]]," ",TableV5toV6[[#This Row],[v6 Status]])</f>
        <v>Minor Must (No NA)</v>
      </c>
      <c r="H100" s="52"/>
      <c r="I100" s="53"/>
      <c r="J100" s="47"/>
      <c r="K100" s="47"/>
      <c r="L100" s="47" t="s">
        <v>39</v>
      </c>
      <c r="M100" s="47" t="s">
        <v>29</v>
      </c>
      <c r="N100" s="55" t="s">
        <v>30</v>
      </c>
    </row>
    <row r="101" spans="1:14" ht="50" x14ac:dyDescent="0.3">
      <c r="A101" s="57" t="s">
        <v>26</v>
      </c>
      <c r="B101" s="57">
        <v>97</v>
      </c>
      <c r="C101" s="56"/>
      <c r="D101" s="57" t="s">
        <v>723</v>
      </c>
      <c r="E101" s="57" t="s">
        <v>506</v>
      </c>
      <c r="F101" s="57" t="s">
        <v>980</v>
      </c>
      <c r="G101" s="57" t="str">
        <f>CONCATENATE(TableV5toV6[[#This Row],[LevelA]]," ",TableV5toV6[[#This Row],[v6 Status]])</f>
        <v xml:space="preserve">Recom. </v>
      </c>
      <c r="H101" s="58"/>
      <c r="I101" s="59"/>
      <c r="J101" s="57" t="s">
        <v>60</v>
      </c>
      <c r="K101" s="57" t="s">
        <v>794</v>
      </c>
      <c r="L101" s="57" t="s">
        <v>46</v>
      </c>
      <c r="M101" s="57" t="s">
        <v>46</v>
      </c>
      <c r="N101" s="63"/>
    </row>
    <row r="102" spans="1:14" ht="40" x14ac:dyDescent="0.3">
      <c r="A102" s="47" t="s">
        <v>28</v>
      </c>
      <c r="B102" s="47">
        <v>98</v>
      </c>
      <c r="C102" s="51" t="s">
        <v>313</v>
      </c>
      <c r="D102" s="47" t="s">
        <v>696</v>
      </c>
      <c r="E102" s="47" t="s">
        <v>507</v>
      </c>
      <c r="F102" s="47" t="s">
        <v>981</v>
      </c>
      <c r="G102" s="47" t="str">
        <f>CONCATENATE(TableV5toV6[[#This Row],[LevelA]]," ",TableV5toV6[[#This Row],[v6 Status]])</f>
        <v xml:space="preserve">Recom. </v>
      </c>
      <c r="H102" s="52"/>
      <c r="I102" s="53"/>
      <c r="J102" s="47"/>
      <c r="K102" s="47"/>
      <c r="L102" s="47" t="s">
        <v>46</v>
      </c>
      <c r="M102" s="47" t="s">
        <v>46</v>
      </c>
      <c r="N102" s="55"/>
    </row>
    <row r="103" spans="1:14" ht="70" x14ac:dyDescent="0.3">
      <c r="A103" s="57" t="s">
        <v>26</v>
      </c>
      <c r="B103" s="57">
        <v>99</v>
      </c>
      <c r="C103" s="56"/>
      <c r="D103" s="57" t="s">
        <v>724</v>
      </c>
      <c r="E103" s="57" t="s">
        <v>508</v>
      </c>
      <c r="F103" s="57" t="s">
        <v>982</v>
      </c>
      <c r="G103" s="57" t="str">
        <f>CONCATENATE(TableV5toV6[[#This Row],[LevelA]]," ",TableV5toV6[[#This Row],[v6 Status]])</f>
        <v xml:space="preserve">Minor Must </v>
      </c>
      <c r="H103" s="58"/>
      <c r="I103" s="59"/>
      <c r="J103" s="57" t="s">
        <v>32</v>
      </c>
      <c r="K103" s="57" t="s">
        <v>782</v>
      </c>
      <c r="L103" s="57" t="s">
        <v>39</v>
      </c>
      <c r="M103" s="57" t="s">
        <v>39</v>
      </c>
      <c r="N103" s="63"/>
    </row>
    <row r="104" spans="1:14" ht="60" x14ac:dyDescent="0.3">
      <c r="A104" s="47" t="s">
        <v>28</v>
      </c>
      <c r="B104" s="47">
        <v>100</v>
      </c>
      <c r="C104" s="51" t="s">
        <v>314</v>
      </c>
      <c r="D104" s="47" t="s">
        <v>697</v>
      </c>
      <c r="E104" s="47" t="s">
        <v>509</v>
      </c>
      <c r="F104" s="47" t="s">
        <v>983</v>
      </c>
      <c r="G104" s="47" t="str">
        <f>CONCATENATE(TableV5toV6[[#This Row],[LevelA]]," ",TableV5toV6[[#This Row],[v6 Status]])</f>
        <v xml:space="preserve">Minor Must </v>
      </c>
      <c r="H104" s="52"/>
      <c r="I104" s="53"/>
      <c r="J104" s="47"/>
      <c r="K104" s="47"/>
      <c r="L104" s="47" t="s">
        <v>39</v>
      </c>
      <c r="M104" s="47" t="s">
        <v>39</v>
      </c>
      <c r="N104" s="55"/>
    </row>
    <row r="105" spans="1:14" ht="160" collapsed="1" x14ac:dyDescent="0.3">
      <c r="A105" s="57" t="s">
        <v>26</v>
      </c>
      <c r="B105" s="57">
        <v>101</v>
      </c>
      <c r="C105" s="56"/>
      <c r="D105" s="57" t="s">
        <v>724</v>
      </c>
      <c r="E105" s="57" t="s">
        <v>510</v>
      </c>
      <c r="F105" s="57" t="s">
        <v>984</v>
      </c>
      <c r="G105" s="57" t="str">
        <f>CONCATENATE(TableV5toV6[[#This Row],[LevelA]]," ",TableV5toV6[[#This Row],[v6 Status]])</f>
        <v>Minor Must (Merged)</v>
      </c>
      <c r="H105" s="58"/>
      <c r="I105" s="59"/>
      <c r="J105" s="57" t="s">
        <v>32</v>
      </c>
      <c r="K105" s="57" t="s">
        <v>795</v>
      </c>
      <c r="L105" s="57" t="s">
        <v>39</v>
      </c>
      <c r="M105" s="57" t="s">
        <v>39</v>
      </c>
      <c r="N105" s="57" t="s">
        <v>1258</v>
      </c>
    </row>
    <row r="106" spans="1:14" ht="106.5" customHeight="1" x14ac:dyDescent="0.3">
      <c r="A106" s="47" t="s">
        <v>28</v>
      </c>
      <c r="B106" s="47">
        <v>102</v>
      </c>
      <c r="C106" s="51" t="s">
        <v>315</v>
      </c>
      <c r="D106" s="47" t="s">
        <v>697</v>
      </c>
      <c r="E106" s="47" t="s">
        <v>511</v>
      </c>
      <c r="F106" s="47" t="s">
        <v>985</v>
      </c>
      <c r="G106" s="47" t="str">
        <f>CONCATENATE(TableV5toV6[[#This Row],[LevelA]]," ",TableV5toV6[[#This Row],[v6 Status]])</f>
        <v xml:space="preserve">Major Must </v>
      </c>
      <c r="H106" s="52"/>
      <c r="I106" s="53"/>
      <c r="J106" s="51"/>
      <c r="K106" s="47"/>
      <c r="L106" s="47" t="s">
        <v>27</v>
      </c>
      <c r="M106" s="47" t="s">
        <v>27</v>
      </c>
      <c r="N106" s="55"/>
    </row>
    <row r="107" spans="1:14" ht="40" x14ac:dyDescent="0.3">
      <c r="A107" s="41" t="s">
        <v>28</v>
      </c>
      <c r="B107" s="41">
        <v>103</v>
      </c>
      <c r="C107" s="46" t="s">
        <v>315</v>
      </c>
      <c r="D107" s="41" t="s">
        <v>697</v>
      </c>
      <c r="E107" s="41" t="s">
        <v>698</v>
      </c>
      <c r="F107" s="41" t="s">
        <v>1256</v>
      </c>
      <c r="G107" s="41" t="str">
        <f>CONCATENATE(TableV5toV6[[#This Row],[LevelA]]," ",TableV5toV6[[#This Row],[v6 Status]])</f>
        <v xml:space="preserve">Recom. </v>
      </c>
      <c r="H107" s="54"/>
      <c r="I107" s="42"/>
      <c r="J107" s="44"/>
      <c r="K107" s="43"/>
      <c r="L107" s="41" t="s">
        <v>46</v>
      </c>
      <c r="M107" s="47" t="s">
        <v>46</v>
      </c>
      <c r="N107" s="43"/>
    </row>
    <row r="108" spans="1:14" ht="70" x14ac:dyDescent="0.3">
      <c r="A108" s="57" t="s">
        <v>26</v>
      </c>
      <c r="B108" s="57">
        <v>104</v>
      </c>
      <c r="C108" s="56"/>
      <c r="D108" s="57" t="s">
        <v>724</v>
      </c>
      <c r="E108" s="57" t="s">
        <v>512</v>
      </c>
      <c r="F108" s="57" t="s">
        <v>986</v>
      </c>
      <c r="G108" s="57" t="str">
        <f>CONCATENATE(TableV5toV6[[#This Row],[LevelA]]," ",TableV5toV6[[#This Row],[v6 Status]])</f>
        <v xml:space="preserve">Major Must </v>
      </c>
      <c r="H108" s="58"/>
      <c r="I108" s="59"/>
      <c r="J108" s="57" t="s">
        <v>32</v>
      </c>
      <c r="K108" s="57" t="s">
        <v>796</v>
      </c>
      <c r="L108" s="57" t="s">
        <v>27</v>
      </c>
      <c r="M108" s="57" t="s">
        <v>27</v>
      </c>
      <c r="N108" s="63"/>
    </row>
    <row r="109" spans="1:14" ht="40" collapsed="1" x14ac:dyDescent="0.3">
      <c r="A109" s="47" t="s">
        <v>28</v>
      </c>
      <c r="B109" s="47">
        <v>105</v>
      </c>
      <c r="C109" s="51" t="s">
        <v>316</v>
      </c>
      <c r="D109" s="47" t="s">
        <v>697</v>
      </c>
      <c r="E109" s="47" t="s">
        <v>513</v>
      </c>
      <c r="F109" s="47" t="s">
        <v>987</v>
      </c>
      <c r="G109" s="47" t="str">
        <f>CONCATENATE(TableV5toV6[[#This Row],[LevelA]]," ",TableV5toV6[[#This Row],[v6 Status]])</f>
        <v xml:space="preserve">Minor Must </v>
      </c>
      <c r="H109" s="52"/>
      <c r="I109" s="53"/>
      <c r="J109" s="51"/>
      <c r="K109" s="47"/>
      <c r="L109" s="47" t="s">
        <v>39</v>
      </c>
      <c r="M109" s="47" t="s">
        <v>39</v>
      </c>
      <c r="N109" s="47"/>
    </row>
    <row r="110" spans="1:14" ht="90" x14ac:dyDescent="0.3">
      <c r="A110" s="57" t="s">
        <v>26</v>
      </c>
      <c r="B110" s="57">
        <v>106</v>
      </c>
      <c r="C110" s="56"/>
      <c r="D110" s="57" t="s">
        <v>724</v>
      </c>
      <c r="E110" s="57" t="s">
        <v>514</v>
      </c>
      <c r="F110" s="57" t="s">
        <v>988</v>
      </c>
      <c r="G110" s="57" t="str">
        <f>CONCATENATE(TableV5toV6[[#This Row],[LevelA]]," ",TableV5toV6[[#This Row],[v6 Status]])</f>
        <v>Minor Must (New)</v>
      </c>
      <c r="H110" s="58"/>
      <c r="I110" s="59"/>
      <c r="J110" s="57" t="s">
        <v>32</v>
      </c>
      <c r="K110" s="57" t="s">
        <v>797</v>
      </c>
      <c r="L110" s="57" t="s">
        <v>39</v>
      </c>
      <c r="M110" s="57" t="s">
        <v>35</v>
      </c>
      <c r="N110" s="63" t="s">
        <v>1239</v>
      </c>
    </row>
    <row r="111" spans="1:14" ht="20" collapsed="1" x14ac:dyDescent="0.3">
      <c r="A111" s="47" t="s">
        <v>28</v>
      </c>
      <c r="B111" s="47">
        <v>107</v>
      </c>
      <c r="C111" s="51" t="s">
        <v>317</v>
      </c>
      <c r="D111" s="47" t="s">
        <v>464</v>
      </c>
      <c r="E111" s="47" t="s">
        <v>464</v>
      </c>
      <c r="F111" s="47" t="s">
        <v>464</v>
      </c>
      <c r="G111" s="47" t="str">
        <f>CONCATENATE(TableV5toV6[[#This Row],[LevelA]]," ",TableV5toV6[[#This Row],[v6 Status]])</f>
        <v xml:space="preserve">New in IFA v6 </v>
      </c>
      <c r="H111" s="64" t="s">
        <v>34</v>
      </c>
      <c r="I111" s="65"/>
      <c r="J111" s="67"/>
      <c r="K111" s="66"/>
      <c r="L111" s="47" t="s">
        <v>464</v>
      </c>
      <c r="M111" s="47" t="s">
        <v>36</v>
      </c>
      <c r="N111" s="47"/>
    </row>
    <row r="112" spans="1:14" ht="168" customHeight="1" x14ac:dyDescent="0.3">
      <c r="A112" s="57" t="s">
        <v>26</v>
      </c>
      <c r="B112" s="57">
        <v>108</v>
      </c>
      <c r="C112" s="56"/>
      <c r="D112" s="57" t="s">
        <v>725</v>
      </c>
      <c r="E112" s="57" t="s">
        <v>515</v>
      </c>
      <c r="F112" s="57" t="s">
        <v>989</v>
      </c>
      <c r="G112" s="57" t="str">
        <f>CONCATENATE(TableV5toV6[[#This Row],[LevelA]]," ",TableV5toV6[[#This Row],[v6 Status]])</f>
        <v>Minor Must (Merged)</v>
      </c>
      <c r="H112" s="58"/>
      <c r="I112" s="59"/>
      <c r="J112" s="57" t="s">
        <v>44</v>
      </c>
      <c r="K112" s="57" t="s">
        <v>798</v>
      </c>
      <c r="L112" s="57" t="s">
        <v>39</v>
      </c>
      <c r="M112" s="57" t="s">
        <v>39</v>
      </c>
      <c r="N112" s="63" t="s">
        <v>1258</v>
      </c>
    </row>
    <row r="113" spans="1:14" ht="80" x14ac:dyDescent="0.3">
      <c r="A113" s="47" t="s">
        <v>28</v>
      </c>
      <c r="B113" s="47">
        <v>109</v>
      </c>
      <c r="C113" s="51" t="s">
        <v>319</v>
      </c>
      <c r="D113" s="47" t="s">
        <v>670</v>
      </c>
      <c r="E113" s="47" t="s">
        <v>180</v>
      </c>
      <c r="F113" s="47" t="s">
        <v>991</v>
      </c>
      <c r="G113" s="47" t="str">
        <f>CONCATENATE(TableV5toV6[[#This Row],[LevelA]]," ",TableV5toV6[[#This Row],[v6 Status]])</f>
        <v>Minor Must (No NA)</v>
      </c>
      <c r="H113" s="52"/>
      <c r="I113" s="53"/>
      <c r="J113" s="47"/>
      <c r="K113" s="47"/>
      <c r="L113" s="47" t="s">
        <v>39</v>
      </c>
      <c r="M113" s="47" t="s">
        <v>51</v>
      </c>
      <c r="N113" s="55" t="s">
        <v>30</v>
      </c>
    </row>
    <row r="114" spans="1:14" ht="40" x14ac:dyDescent="0.3">
      <c r="A114" s="47" t="s">
        <v>28</v>
      </c>
      <c r="B114" s="47">
        <v>110</v>
      </c>
      <c r="C114" s="51" t="s">
        <v>321</v>
      </c>
      <c r="D114" s="47" t="s">
        <v>670</v>
      </c>
      <c r="E114" s="47" t="s">
        <v>185</v>
      </c>
      <c r="F114" s="47" t="s">
        <v>994</v>
      </c>
      <c r="G114" s="47" t="str">
        <f>CONCATENATE(TableV5toV6[[#This Row],[LevelA]]," ",TableV5toV6[[#This Row],[v6 Status]])</f>
        <v xml:space="preserve">Minor Must </v>
      </c>
      <c r="H114" s="52"/>
      <c r="I114" s="53"/>
      <c r="J114" s="47"/>
      <c r="K114" s="47"/>
      <c r="L114" s="47" t="s">
        <v>39</v>
      </c>
      <c r="M114" s="47" t="s">
        <v>39</v>
      </c>
      <c r="N114" s="55"/>
    </row>
    <row r="115" spans="1:14" ht="40" collapsed="1" x14ac:dyDescent="0.3">
      <c r="A115" s="47" t="s">
        <v>28</v>
      </c>
      <c r="B115" s="47">
        <v>111</v>
      </c>
      <c r="C115" s="51" t="s">
        <v>318</v>
      </c>
      <c r="D115" s="47" t="s">
        <v>699</v>
      </c>
      <c r="E115" s="47" t="s">
        <v>516</v>
      </c>
      <c r="F115" s="47" t="s">
        <v>990</v>
      </c>
      <c r="G115" s="47" t="str">
        <f>CONCATENATE(TableV5toV6[[#This Row],[LevelA]]," ",TableV5toV6[[#This Row],[v6 Status]])</f>
        <v xml:space="preserve">Minor Must </v>
      </c>
      <c r="H115" s="52"/>
      <c r="I115" s="53"/>
      <c r="J115" s="47"/>
      <c r="K115" s="47"/>
      <c r="L115" s="47" t="s">
        <v>39</v>
      </c>
      <c r="M115" s="47" t="s">
        <v>39</v>
      </c>
      <c r="N115" s="47"/>
    </row>
    <row r="116" spans="1:14" ht="20" x14ac:dyDescent="0.3">
      <c r="A116" s="57" t="s">
        <v>26</v>
      </c>
      <c r="B116" s="57">
        <v>112</v>
      </c>
      <c r="C116" s="56"/>
      <c r="D116" s="57" t="s">
        <v>41</v>
      </c>
      <c r="E116" s="57" t="s">
        <v>1240</v>
      </c>
      <c r="F116" s="57" t="s">
        <v>1240</v>
      </c>
      <c r="G116" s="57" t="str">
        <f>CONCATENATE(TableV5toV6[[#This Row],[LevelA]]," ",TableV5toV6[[#This Row],[v6 Status]])</f>
        <v xml:space="preserve">Removed </v>
      </c>
      <c r="H116" s="60" t="s">
        <v>34</v>
      </c>
      <c r="I116" s="61"/>
      <c r="J116" s="62"/>
      <c r="K116" s="62"/>
      <c r="L116" s="57" t="s">
        <v>41</v>
      </c>
      <c r="M116" s="57" t="s">
        <v>41</v>
      </c>
      <c r="N116" s="63"/>
    </row>
    <row r="117" spans="1:14" ht="40" x14ac:dyDescent="0.3">
      <c r="A117" s="47" t="s">
        <v>28</v>
      </c>
      <c r="B117" s="47">
        <v>113</v>
      </c>
      <c r="C117" s="51" t="s">
        <v>1244</v>
      </c>
      <c r="D117" s="47" t="s">
        <v>670</v>
      </c>
      <c r="E117" s="47" t="s">
        <v>181</v>
      </c>
      <c r="F117" s="47" t="s">
        <v>1212</v>
      </c>
      <c r="G117" s="47" t="str">
        <f>CONCATENATE(TableV5toV6[[#This Row],[LevelA]]," ",TableV5toV6[[#This Row],[v6 Status]])</f>
        <v>Recom. (Removed)</v>
      </c>
      <c r="H117" s="52"/>
      <c r="I117" s="53"/>
      <c r="J117" s="47"/>
      <c r="K117" s="47"/>
      <c r="L117" s="47" t="s">
        <v>46</v>
      </c>
      <c r="M117" s="47" t="s">
        <v>46</v>
      </c>
      <c r="N117" s="55" t="s">
        <v>1241</v>
      </c>
    </row>
    <row r="118" spans="1:14" ht="90" x14ac:dyDescent="0.3">
      <c r="A118" s="57" t="s">
        <v>26</v>
      </c>
      <c r="B118" s="57">
        <v>114</v>
      </c>
      <c r="C118" s="56"/>
      <c r="D118" s="57" t="s">
        <v>726</v>
      </c>
      <c r="E118" s="57" t="s">
        <v>517</v>
      </c>
      <c r="F118" s="57" t="s">
        <v>992</v>
      </c>
      <c r="G118" s="57" t="str">
        <f>CONCATENATE(TableV5toV6[[#This Row],[LevelA]]," ",TableV5toV6[[#This Row],[v6 Status]])</f>
        <v xml:space="preserve">Minor Must </v>
      </c>
      <c r="H118" s="58"/>
      <c r="I118" s="59"/>
      <c r="J118" s="57" t="s">
        <v>44</v>
      </c>
      <c r="K118" s="57" t="s">
        <v>799</v>
      </c>
      <c r="L118" s="57" t="s">
        <v>39</v>
      </c>
      <c r="M118" s="57" t="s">
        <v>39</v>
      </c>
      <c r="N118" s="63"/>
    </row>
    <row r="119" spans="1:14" ht="40" collapsed="1" x14ac:dyDescent="0.3">
      <c r="A119" s="47" t="s">
        <v>28</v>
      </c>
      <c r="B119" s="47">
        <v>115</v>
      </c>
      <c r="C119" s="51" t="s">
        <v>320</v>
      </c>
      <c r="D119" s="47" t="s">
        <v>675</v>
      </c>
      <c r="E119" s="47" t="s">
        <v>204</v>
      </c>
      <c r="F119" s="47" t="s">
        <v>993</v>
      </c>
      <c r="G119" s="47" t="str">
        <f>CONCATENATE(TableV5toV6[[#This Row],[LevelA]]," ",TableV5toV6[[#This Row],[v6 Status]])</f>
        <v xml:space="preserve">Minor Must </v>
      </c>
      <c r="H119" s="52"/>
      <c r="I119" s="53"/>
      <c r="J119" s="47"/>
      <c r="K119" s="47"/>
      <c r="L119" s="47" t="s">
        <v>39</v>
      </c>
      <c r="M119" s="47" t="s">
        <v>39</v>
      </c>
      <c r="N119" s="47"/>
    </row>
    <row r="120" spans="1:14" ht="50" collapsed="1" x14ac:dyDescent="0.3">
      <c r="A120" s="57" t="s">
        <v>26</v>
      </c>
      <c r="B120" s="57">
        <v>116</v>
      </c>
      <c r="C120" s="56"/>
      <c r="D120" s="57" t="s">
        <v>726</v>
      </c>
      <c r="E120" s="57" t="s">
        <v>518</v>
      </c>
      <c r="F120" s="57" t="s">
        <v>995</v>
      </c>
      <c r="G120" s="57" t="str">
        <f>CONCATENATE(TableV5toV6[[#This Row],[LevelA]]," ",TableV5toV6[[#This Row],[v6 Status]])</f>
        <v xml:space="preserve">Minor Must </v>
      </c>
      <c r="H120" s="58"/>
      <c r="I120" s="59"/>
      <c r="J120" s="57" t="s">
        <v>32</v>
      </c>
      <c r="K120" s="57" t="s">
        <v>800</v>
      </c>
      <c r="L120" s="57" t="s">
        <v>39</v>
      </c>
      <c r="M120" s="57" t="s">
        <v>39</v>
      </c>
      <c r="N120" s="57"/>
    </row>
    <row r="121" spans="1:14" ht="50" x14ac:dyDescent="0.3">
      <c r="A121" s="47" t="s">
        <v>28</v>
      </c>
      <c r="B121" s="47">
        <v>117</v>
      </c>
      <c r="C121" s="51" t="s">
        <v>322</v>
      </c>
      <c r="D121" s="47" t="s">
        <v>675</v>
      </c>
      <c r="E121" s="47" t="s">
        <v>205</v>
      </c>
      <c r="F121" s="47" t="s">
        <v>996</v>
      </c>
      <c r="G121" s="47" t="str">
        <f>CONCATENATE(TableV5toV6[[#This Row],[LevelA]]," ",TableV5toV6[[#This Row],[v6 Status]])</f>
        <v xml:space="preserve">Recom. </v>
      </c>
      <c r="H121" s="52"/>
      <c r="I121" s="53"/>
      <c r="J121" s="47"/>
      <c r="K121" s="47"/>
      <c r="L121" s="47" t="s">
        <v>46</v>
      </c>
      <c r="M121" s="47" t="s">
        <v>46</v>
      </c>
      <c r="N121" s="55"/>
    </row>
    <row r="122" spans="1:14" ht="120" collapsed="1" x14ac:dyDescent="0.3">
      <c r="A122" s="57" t="s">
        <v>26</v>
      </c>
      <c r="B122" s="57">
        <v>118</v>
      </c>
      <c r="C122" s="56"/>
      <c r="D122" s="57" t="s">
        <v>726</v>
      </c>
      <c r="E122" s="57" t="s">
        <v>519</v>
      </c>
      <c r="F122" s="57" t="s">
        <v>997</v>
      </c>
      <c r="G122" s="57" t="str">
        <f>CONCATENATE(TableV5toV6[[#This Row],[LevelA]]," ",TableV5toV6[[#This Row],[v6 Status]])</f>
        <v xml:space="preserve">Minor Must </v>
      </c>
      <c r="H122" s="58"/>
      <c r="I122" s="59"/>
      <c r="J122" s="57" t="s">
        <v>32</v>
      </c>
      <c r="K122" s="57" t="s">
        <v>801</v>
      </c>
      <c r="L122" s="57" t="s">
        <v>39</v>
      </c>
      <c r="M122" s="57" t="s">
        <v>39</v>
      </c>
      <c r="N122" s="57"/>
    </row>
    <row r="123" spans="1:14" ht="140" x14ac:dyDescent="0.3">
      <c r="A123" s="47" t="s">
        <v>28</v>
      </c>
      <c r="B123" s="47">
        <v>119</v>
      </c>
      <c r="C123" s="51" t="s">
        <v>323</v>
      </c>
      <c r="D123" s="47" t="s">
        <v>674</v>
      </c>
      <c r="E123" s="47" t="s">
        <v>202</v>
      </c>
      <c r="F123" s="47" t="s">
        <v>998</v>
      </c>
      <c r="G123" s="47" t="str">
        <f>CONCATENATE(TableV5toV6[[#This Row],[LevelA]]," ",TableV5toV6[[#This Row],[v6 Status]])</f>
        <v xml:space="preserve">Minor Must </v>
      </c>
      <c r="H123" s="52"/>
      <c r="I123" s="53"/>
      <c r="J123" s="47"/>
      <c r="K123" s="47"/>
      <c r="L123" s="47" t="s">
        <v>39</v>
      </c>
      <c r="M123" s="47" t="s">
        <v>39</v>
      </c>
      <c r="N123" s="55"/>
    </row>
    <row r="124" spans="1:14" ht="60" collapsed="1" x14ac:dyDescent="0.3">
      <c r="A124" s="57" t="s">
        <v>26</v>
      </c>
      <c r="B124" s="57">
        <v>120</v>
      </c>
      <c r="C124" s="56"/>
      <c r="D124" s="57" t="s">
        <v>726</v>
      </c>
      <c r="E124" s="57" t="s">
        <v>520</v>
      </c>
      <c r="F124" s="57" t="s">
        <v>999</v>
      </c>
      <c r="G124" s="57" t="str">
        <f>CONCATENATE(TableV5toV6[[#This Row],[LevelA]]," ",TableV5toV6[[#This Row],[v6 Status]])</f>
        <v xml:space="preserve">Major Must </v>
      </c>
      <c r="H124" s="58"/>
      <c r="I124" s="59"/>
      <c r="J124" s="57" t="s">
        <v>62</v>
      </c>
      <c r="K124" s="57" t="s">
        <v>802</v>
      </c>
      <c r="L124" s="57" t="s">
        <v>27</v>
      </c>
      <c r="M124" s="57" t="s">
        <v>27</v>
      </c>
      <c r="N124" s="57"/>
    </row>
    <row r="125" spans="1:14" ht="40" x14ac:dyDescent="0.3">
      <c r="A125" s="47" t="s">
        <v>28</v>
      </c>
      <c r="B125" s="47">
        <v>121</v>
      </c>
      <c r="C125" s="51" t="s">
        <v>324</v>
      </c>
      <c r="D125" s="47" t="s">
        <v>674</v>
      </c>
      <c r="E125" s="47" t="s">
        <v>201</v>
      </c>
      <c r="F125" s="47" t="s">
        <v>1000</v>
      </c>
      <c r="G125" s="47" t="str">
        <f>CONCATENATE(TableV5toV6[[#This Row],[LevelA]]," ",TableV5toV6[[#This Row],[v6 Status]])</f>
        <v>Major Must (No NA)</v>
      </c>
      <c r="H125" s="52"/>
      <c r="I125" s="53"/>
      <c r="J125" s="51"/>
      <c r="K125" s="47"/>
      <c r="L125" s="47" t="s">
        <v>27</v>
      </c>
      <c r="M125" s="47" t="s">
        <v>29</v>
      </c>
      <c r="N125" s="55" t="s">
        <v>30</v>
      </c>
    </row>
    <row r="126" spans="1:14" ht="110" collapsed="1" x14ac:dyDescent="0.3">
      <c r="A126" s="57" t="s">
        <v>26</v>
      </c>
      <c r="B126" s="57">
        <v>122</v>
      </c>
      <c r="C126" s="56"/>
      <c r="D126" s="57" t="s">
        <v>727</v>
      </c>
      <c r="E126" s="57" t="s">
        <v>521</v>
      </c>
      <c r="F126" s="57" t="s">
        <v>1001</v>
      </c>
      <c r="G126" s="57" t="str">
        <f>CONCATENATE(TableV5toV6[[#This Row],[LevelA]]," ",TableV5toV6[[#This Row],[v6 Status]])</f>
        <v>Minor Must (Merged)</v>
      </c>
      <c r="H126" s="58"/>
      <c r="I126" s="59"/>
      <c r="J126" s="57" t="s">
        <v>32</v>
      </c>
      <c r="K126" s="57" t="s">
        <v>803</v>
      </c>
      <c r="L126" s="57" t="s">
        <v>39</v>
      </c>
      <c r="M126" s="57" t="s">
        <v>39</v>
      </c>
      <c r="N126" s="57" t="s">
        <v>1258</v>
      </c>
    </row>
    <row r="127" spans="1:14" ht="60" x14ac:dyDescent="0.3">
      <c r="A127" s="47" t="s">
        <v>28</v>
      </c>
      <c r="B127" s="47">
        <v>123</v>
      </c>
      <c r="C127" s="51" t="s">
        <v>325</v>
      </c>
      <c r="D127" s="47" t="s">
        <v>672</v>
      </c>
      <c r="E127" s="47" t="s">
        <v>188</v>
      </c>
      <c r="F127" s="47" t="s">
        <v>1229</v>
      </c>
      <c r="G127" s="47" t="str">
        <f>CONCATENATE(TableV5toV6[[#This Row],[LevelA]]," ",TableV5toV6[[#This Row],[v6 Status]])</f>
        <v>Minor Must (No NA)</v>
      </c>
      <c r="H127" s="52"/>
      <c r="I127" s="53"/>
      <c r="J127" s="47"/>
      <c r="K127" s="47"/>
      <c r="L127" s="47" t="s">
        <v>39</v>
      </c>
      <c r="M127" s="47" t="s">
        <v>51</v>
      </c>
      <c r="N127" s="55" t="s">
        <v>30</v>
      </c>
    </row>
    <row r="128" spans="1:14" ht="50" collapsed="1" x14ac:dyDescent="0.3">
      <c r="A128" s="47" t="s">
        <v>28</v>
      </c>
      <c r="B128" s="47">
        <v>124</v>
      </c>
      <c r="C128" s="51" t="s">
        <v>326</v>
      </c>
      <c r="D128" s="47" t="s">
        <v>672</v>
      </c>
      <c r="E128" s="47" t="s">
        <v>189</v>
      </c>
      <c r="F128" s="47" t="s">
        <v>1002</v>
      </c>
      <c r="G128" s="47" t="str">
        <f>CONCATENATE(TableV5toV6[[#This Row],[LevelA]]," ",TableV5toV6[[#This Row],[v6 Status]])</f>
        <v>Minor Must (No NA)</v>
      </c>
      <c r="H128" s="52"/>
      <c r="I128" s="53"/>
      <c r="J128" s="47"/>
      <c r="K128" s="47"/>
      <c r="L128" s="47" t="s">
        <v>39</v>
      </c>
      <c r="M128" s="47" t="s">
        <v>51</v>
      </c>
      <c r="N128" s="47" t="s">
        <v>30</v>
      </c>
    </row>
    <row r="129" spans="1:14" ht="60" x14ac:dyDescent="0.3">
      <c r="A129" s="47" t="s">
        <v>28</v>
      </c>
      <c r="B129" s="47">
        <v>125</v>
      </c>
      <c r="C129" s="51" t="s">
        <v>327</v>
      </c>
      <c r="D129" s="47" t="s">
        <v>672</v>
      </c>
      <c r="E129" s="47" t="s">
        <v>190</v>
      </c>
      <c r="F129" s="47" t="s">
        <v>1003</v>
      </c>
      <c r="G129" s="47" t="str">
        <f>CONCATENATE(TableV5toV6[[#This Row],[LevelA]]," ",TableV5toV6[[#This Row],[v6 Status]])</f>
        <v>Minor Must (No NA)</v>
      </c>
      <c r="H129" s="52"/>
      <c r="I129" s="53"/>
      <c r="J129" s="47"/>
      <c r="K129" s="47"/>
      <c r="L129" s="47" t="s">
        <v>39</v>
      </c>
      <c r="M129" s="47" t="s">
        <v>51</v>
      </c>
      <c r="N129" s="55" t="s">
        <v>30</v>
      </c>
    </row>
    <row r="130" spans="1:14" ht="60" x14ac:dyDescent="0.3">
      <c r="A130" s="47" t="s">
        <v>28</v>
      </c>
      <c r="B130" s="47">
        <v>126</v>
      </c>
      <c r="C130" s="51" t="s">
        <v>328</v>
      </c>
      <c r="D130" s="47" t="s">
        <v>672</v>
      </c>
      <c r="E130" s="47" t="s">
        <v>191</v>
      </c>
      <c r="F130" s="47" t="s">
        <v>1228</v>
      </c>
      <c r="G130" s="47" t="str">
        <f>CONCATENATE(TableV5toV6[[#This Row],[LevelA]]," ",TableV5toV6[[#This Row],[v6 Status]])</f>
        <v>Minor Must (No NA)</v>
      </c>
      <c r="H130" s="52"/>
      <c r="I130" s="53"/>
      <c r="J130" s="47"/>
      <c r="K130" s="47"/>
      <c r="L130" s="47" t="s">
        <v>39</v>
      </c>
      <c r="M130" s="47" t="s">
        <v>51</v>
      </c>
      <c r="N130" s="55" t="s">
        <v>30</v>
      </c>
    </row>
    <row r="131" spans="1:14" ht="90" collapsed="1" x14ac:dyDescent="0.3">
      <c r="A131" s="47" t="s">
        <v>28</v>
      </c>
      <c r="B131" s="47">
        <v>127</v>
      </c>
      <c r="C131" s="51" t="s">
        <v>329</v>
      </c>
      <c r="D131" s="47" t="s">
        <v>672</v>
      </c>
      <c r="E131" s="47" t="s">
        <v>192</v>
      </c>
      <c r="F131" s="47" t="s">
        <v>1004</v>
      </c>
      <c r="G131" s="47" t="str">
        <f>CONCATENATE(TableV5toV6[[#This Row],[LevelA]]," ",TableV5toV6[[#This Row],[v6 Status]])</f>
        <v>Minor Must (No NA)</v>
      </c>
      <c r="H131" s="52"/>
      <c r="I131" s="53"/>
      <c r="J131" s="47"/>
      <c r="K131" s="47"/>
      <c r="L131" s="47" t="s">
        <v>39</v>
      </c>
      <c r="M131" s="47" t="s">
        <v>51</v>
      </c>
      <c r="N131" s="47" t="s">
        <v>30</v>
      </c>
    </row>
    <row r="132" spans="1:14" ht="70" x14ac:dyDescent="0.3">
      <c r="A132" s="47" t="s">
        <v>28</v>
      </c>
      <c r="B132" s="47">
        <v>128</v>
      </c>
      <c r="C132" s="51" t="s">
        <v>330</v>
      </c>
      <c r="D132" s="47" t="s">
        <v>672</v>
      </c>
      <c r="E132" s="47" t="s">
        <v>193</v>
      </c>
      <c r="F132" s="47" t="s">
        <v>1005</v>
      </c>
      <c r="G132" s="47" t="str">
        <f>CONCATENATE(TableV5toV6[[#This Row],[LevelA]]," ",TableV5toV6[[#This Row],[v6 Status]])</f>
        <v>Minor Must (No NA)</v>
      </c>
      <c r="H132" s="52"/>
      <c r="I132" s="53"/>
      <c r="J132" s="47"/>
      <c r="K132" s="47"/>
      <c r="L132" s="47" t="s">
        <v>39</v>
      </c>
      <c r="M132" s="47" t="s">
        <v>51</v>
      </c>
      <c r="N132" s="55" t="s">
        <v>30</v>
      </c>
    </row>
    <row r="133" spans="1:14" ht="110" collapsed="1" x14ac:dyDescent="0.3">
      <c r="A133" s="57" t="s">
        <v>26</v>
      </c>
      <c r="B133" s="57">
        <v>129</v>
      </c>
      <c r="C133" s="56"/>
      <c r="D133" s="57" t="s">
        <v>727</v>
      </c>
      <c r="E133" s="57" t="s">
        <v>522</v>
      </c>
      <c r="F133" s="57" t="s">
        <v>1006</v>
      </c>
      <c r="G133" s="57" t="str">
        <f>CONCATENATE(TableV5toV6[[#This Row],[LevelA]]," ",TableV5toV6[[#This Row],[v6 Status]])</f>
        <v>Recom. (New)</v>
      </c>
      <c r="H133" s="58"/>
      <c r="I133" s="59"/>
      <c r="J133" s="57" t="s">
        <v>32</v>
      </c>
      <c r="K133" s="57" t="s">
        <v>804</v>
      </c>
      <c r="L133" s="57" t="s">
        <v>46</v>
      </c>
      <c r="M133" s="57" t="s">
        <v>55</v>
      </c>
      <c r="N133" s="57" t="s">
        <v>1239</v>
      </c>
    </row>
    <row r="134" spans="1:14" ht="20" x14ac:dyDescent="0.3">
      <c r="A134" s="47" t="s">
        <v>28</v>
      </c>
      <c r="B134" s="47">
        <v>130</v>
      </c>
      <c r="C134" s="51" t="s">
        <v>331</v>
      </c>
      <c r="D134" s="47" t="s">
        <v>464</v>
      </c>
      <c r="E134" s="47" t="s">
        <v>464</v>
      </c>
      <c r="F134" s="47" t="s">
        <v>464</v>
      </c>
      <c r="G134" s="47" t="str">
        <f>CONCATENATE(TableV5toV6[[#This Row],[LevelA]]," ",TableV5toV6[[#This Row],[v6 Status]])</f>
        <v xml:space="preserve">New in IFA v6 </v>
      </c>
      <c r="H134" s="64" t="s">
        <v>34</v>
      </c>
      <c r="I134" s="65"/>
      <c r="J134" s="66"/>
      <c r="K134" s="66"/>
      <c r="L134" s="47" t="s">
        <v>464</v>
      </c>
      <c r="M134" s="47" t="s">
        <v>36</v>
      </c>
      <c r="N134" s="55"/>
    </row>
    <row r="135" spans="1:14" ht="80" collapsed="1" x14ac:dyDescent="0.3">
      <c r="A135" s="57" t="s">
        <v>26</v>
      </c>
      <c r="B135" s="57">
        <v>131</v>
      </c>
      <c r="C135" s="56"/>
      <c r="D135" s="57" t="s">
        <v>728</v>
      </c>
      <c r="E135" s="57" t="s">
        <v>523</v>
      </c>
      <c r="F135" s="57" t="s">
        <v>1007</v>
      </c>
      <c r="G135" s="57" t="str">
        <f>CONCATENATE(TableV5toV6[[#This Row],[LevelA]]," ",TableV5toV6[[#This Row],[v6 Status]])</f>
        <v>Minor Must (Merged)</v>
      </c>
      <c r="H135" s="58"/>
      <c r="I135" s="59"/>
      <c r="J135" s="57" t="s">
        <v>47</v>
      </c>
      <c r="K135" s="57" t="s">
        <v>805</v>
      </c>
      <c r="L135" s="57" t="s">
        <v>39</v>
      </c>
      <c r="M135" s="57" t="s">
        <v>39</v>
      </c>
      <c r="N135" s="57" t="s">
        <v>1258</v>
      </c>
    </row>
    <row r="136" spans="1:14" ht="60" x14ac:dyDescent="0.3">
      <c r="A136" s="47" t="s">
        <v>28</v>
      </c>
      <c r="B136" s="47">
        <v>132</v>
      </c>
      <c r="C136" s="51" t="s">
        <v>332</v>
      </c>
      <c r="D136" s="47" t="s">
        <v>673</v>
      </c>
      <c r="E136" s="47" t="s">
        <v>194</v>
      </c>
      <c r="F136" s="47" t="s">
        <v>1234</v>
      </c>
      <c r="G136" s="47" t="str">
        <f>CONCATENATE(TableV5toV6[[#This Row],[LevelA]]," ",TableV5toV6[[#This Row],[v6 Status]])</f>
        <v xml:space="preserve">Minor Must </v>
      </c>
      <c r="H136" s="52"/>
      <c r="I136" s="53"/>
      <c r="J136" s="51"/>
      <c r="K136" s="47"/>
      <c r="L136" s="47" t="s">
        <v>39</v>
      </c>
      <c r="M136" s="47" t="s">
        <v>39</v>
      </c>
      <c r="N136" s="55"/>
    </row>
    <row r="137" spans="1:14" ht="40" collapsed="1" x14ac:dyDescent="0.3">
      <c r="A137" s="47" t="s">
        <v>28</v>
      </c>
      <c r="B137" s="47">
        <v>133</v>
      </c>
      <c r="C137" s="51" t="s">
        <v>333</v>
      </c>
      <c r="D137" s="47" t="s">
        <v>673</v>
      </c>
      <c r="E137" s="47" t="s">
        <v>199</v>
      </c>
      <c r="F137" s="47" t="s">
        <v>1235</v>
      </c>
      <c r="G137" s="47" t="str">
        <f>CONCATENATE(TableV5toV6[[#This Row],[LevelA]]," ",TableV5toV6[[#This Row],[v6 Status]])</f>
        <v xml:space="preserve">Major Must </v>
      </c>
      <c r="H137" s="52"/>
      <c r="I137" s="53"/>
      <c r="J137" s="47"/>
      <c r="K137" s="47"/>
      <c r="L137" s="47" t="s">
        <v>27</v>
      </c>
      <c r="M137" s="47" t="s">
        <v>27</v>
      </c>
      <c r="N137" s="47"/>
    </row>
    <row r="138" spans="1:14" ht="110" x14ac:dyDescent="0.3">
      <c r="A138" s="57" t="s">
        <v>26</v>
      </c>
      <c r="B138" s="57">
        <v>134</v>
      </c>
      <c r="C138" s="56"/>
      <c r="D138" s="57" t="s">
        <v>728</v>
      </c>
      <c r="E138" s="57" t="s">
        <v>524</v>
      </c>
      <c r="F138" s="57" t="s">
        <v>1008</v>
      </c>
      <c r="G138" s="57" t="str">
        <f>CONCATENATE(TableV5toV6[[#This Row],[LevelA]]," ",TableV5toV6[[#This Row],[v6 Status]])</f>
        <v>Minor Must (Merged)</v>
      </c>
      <c r="H138" s="58"/>
      <c r="I138" s="59"/>
      <c r="J138" s="57" t="s">
        <v>47</v>
      </c>
      <c r="K138" s="57" t="s">
        <v>805</v>
      </c>
      <c r="L138" s="57" t="s">
        <v>39</v>
      </c>
      <c r="M138" s="57" t="s">
        <v>39</v>
      </c>
      <c r="N138" s="63" t="s">
        <v>1258</v>
      </c>
    </row>
    <row r="139" spans="1:14" ht="80" collapsed="1" x14ac:dyDescent="0.3">
      <c r="A139" s="47" t="s">
        <v>28</v>
      </c>
      <c r="B139" s="47">
        <v>135</v>
      </c>
      <c r="C139" s="51" t="s">
        <v>334</v>
      </c>
      <c r="D139" s="47" t="s">
        <v>673</v>
      </c>
      <c r="E139" s="47" t="s">
        <v>195</v>
      </c>
      <c r="F139" s="47" t="s">
        <v>1227</v>
      </c>
      <c r="G139" s="47" t="str">
        <f>CONCATENATE(TableV5toV6[[#This Row],[LevelA]]," ",TableV5toV6[[#This Row],[v6 Status]])</f>
        <v xml:space="preserve">Minor Must </v>
      </c>
      <c r="H139" s="52"/>
      <c r="I139" s="53"/>
      <c r="J139" s="47"/>
      <c r="K139" s="47"/>
      <c r="L139" s="47" t="s">
        <v>39</v>
      </c>
      <c r="M139" s="47" t="s">
        <v>39</v>
      </c>
      <c r="N139" s="47"/>
    </row>
    <row r="140" spans="1:14" ht="50" x14ac:dyDescent="0.3">
      <c r="A140" s="47" t="s">
        <v>28</v>
      </c>
      <c r="B140" s="47">
        <v>136</v>
      </c>
      <c r="C140" s="51" t="s">
        <v>335</v>
      </c>
      <c r="D140" s="47" t="s">
        <v>673</v>
      </c>
      <c r="E140" s="47" t="s">
        <v>196</v>
      </c>
      <c r="F140" s="47" t="s">
        <v>1233</v>
      </c>
      <c r="G140" s="47" t="str">
        <f>CONCATENATE(TableV5toV6[[#This Row],[LevelA]]," ",TableV5toV6[[#This Row],[v6 Status]])</f>
        <v xml:space="preserve">Minor Must </v>
      </c>
      <c r="H140" s="52"/>
      <c r="I140" s="53"/>
      <c r="J140" s="47"/>
      <c r="K140" s="47"/>
      <c r="L140" s="47" t="s">
        <v>39</v>
      </c>
      <c r="M140" s="47" t="s">
        <v>39</v>
      </c>
      <c r="N140" s="55"/>
    </row>
    <row r="141" spans="1:14" ht="50" collapsed="1" x14ac:dyDescent="0.3">
      <c r="A141" s="47" t="s">
        <v>28</v>
      </c>
      <c r="B141" s="47">
        <v>137</v>
      </c>
      <c r="C141" s="51" t="s">
        <v>336</v>
      </c>
      <c r="D141" s="47" t="s">
        <v>673</v>
      </c>
      <c r="E141" s="47" t="s">
        <v>197</v>
      </c>
      <c r="F141" s="47" t="s">
        <v>1230</v>
      </c>
      <c r="G141" s="47" t="str">
        <f>CONCATENATE(TableV5toV6[[#This Row],[LevelA]]," ",TableV5toV6[[#This Row],[v6 Status]])</f>
        <v xml:space="preserve">Minor Must </v>
      </c>
      <c r="H141" s="52"/>
      <c r="I141" s="53"/>
      <c r="J141" s="47"/>
      <c r="K141" s="47"/>
      <c r="L141" s="47" t="s">
        <v>39</v>
      </c>
      <c r="M141" s="47" t="s">
        <v>39</v>
      </c>
      <c r="N141" s="47"/>
    </row>
    <row r="142" spans="1:14" ht="80" x14ac:dyDescent="0.3">
      <c r="A142" s="57" t="s">
        <v>26</v>
      </c>
      <c r="B142" s="57">
        <v>138</v>
      </c>
      <c r="C142" s="56"/>
      <c r="D142" s="57" t="s">
        <v>728</v>
      </c>
      <c r="E142" s="57" t="s">
        <v>525</v>
      </c>
      <c r="F142" s="57" t="s">
        <v>1009</v>
      </c>
      <c r="G142" s="57" t="str">
        <f>CONCATENATE(TableV5toV6[[#This Row],[LevelA]]," ",TableV5toV6[[#This Row],[v6 Status]])</f>
        <v>Major Must (Merged)</v>
      </c>
      <c r="H142" s="58"/>
      <c r="I142" s="59"/>
      <c r="J142" s="57" t="s">
        <v>47</v>
      </c>
      <c r="K142" s="57" t="s">
        <v>806</v>
      </c>
      <c r="L142" s="57" t="s">
        <v>27</v>
      </c>
      <c r="M142" s="57" t="s">
        <v>27</v>
      </c>
      <c r="N142" s="63" t="s">
        <v>1258</v>
      </c>
    </row>
    <row r="143" spans="1:14" ht="60" collapsed="1" x14ac:dyDescent="0.3">
      <c r="A143" s="47" t="s">
        <v>28</v>
      </c>
      <c r="B143" s="47">
        <v>139</v>
      </c>
      <c r="C143" s="51" t="s">
        <v>337</v>
      </c>
      <c r="D143" s="47" t="s">
        <v>673</v>
      </c>
      <c r="E143" s="47" t="s">
        <v>198</v>
      </c>
      <c r="F143" s="47" t="s">
        <v>1236</v>
      </c>
      <c r="G143" s="47" t="str">
        <f>CONCATENATE(TableV5toV6[[#This Row],[LevelA]]," ",TableV5toV6[[#This Row],[v6 Status]])</f>
        <v xml:space="preserve">Minor Must </v>
      </c>
      <c r="H143" s="52"/>
      <c r="I143" s="53"/>
      <c r="J143" s="47"/>
      <c r="K143" s="47"/>
      <c r="L143" s="47" t="s">
        <v>39</v>
      </c>
      <c r="M143" s="47" t="s">
        <v>39</v>
      </c>
      <c r="N143" s="47"/>
    </row>
    <row r="144" spans="1:14" ht="50" x14ac:dyDescent="0.3">
      <c r="A144" s="47" t="s">
        <v>28</v>
      </c>
      <c r="B144" s="47">
        <v>140</v>
      </c>
      <c r="C144" s="51" t="s">
        <v>338</v>
      </c>
      <c r="D144" s="47" t="s">
        <v>674</v>
      </c>
      <c r="E144" s="47" t="s">
        <v>203</v>
      </c>
      <c r="F144" s="47" t="s">
        <v>1010</v>
      </c>
      <c r="G144" s="47" t="str">
        <f>CONCATENATE(TableV5toV6[[#This Row],[LevelA]]," ",TableV5toV6[[#This Row],[v6 Status]])</f>
        <v xml:space="preserve">Minor Must </v>
      </c>
      <c r="H144" s="52"/>
      <c r="I144" s="53"/>
      <c r="J144" s="47"/>
      <c r="K144" s="47"/>
      <c r="L144" s="47" t="s">
        <v>39</v>
      </c>
      <c r="M144" s="47" t="s">
        <v>39</v>
      </c>
      <c r="N144" s="55"/>
    </row>
    <row r="145" spans="1:14" ht="90" collapsed="1" x14ac:dyDescent="0.3">
      <c r="A145" s="57" t="s">
        <v>26</v>
      </c>
      <c r="B145" s="57">
        <v>141</v>
      </c>
      <c r="C145" s="56"/>
      <c r="D145" s="57" t="s">
        <v>728</v>
      </c>
      <c r="E145" s="57" t="s">
        <v>526</v>
      </c>
      <c r="F145" s="57" t="s">
        <v>1011</v>
      </c>
      <c r="G145" s="57" t="str">
        <f>CONCATENATE(TableV5toV6[[#This Row],[LevelA]]," ",TableV5toV6[[#This Row],[v6 Status]])</f>
        <v xml:space="preserve">Minor Must </v>
      </c>
      <c r="H145" s="58"/>
      <c r="I145" s="59"/>
      <c r="J145" s="57" t="s">
        <v>38</v>
      </c>
      <c r="K145" s="57" t="s">
        <v>807</v>
      </c>
      <c r="L145" s="57" t="s">
        <v>39</v>
      </c>
      <c r="M145" s="57" t="s">
        <v>39</v>
      </c>
      <c r="N145" s="57"/>
    </row>
    <row r="146" spans="1:14" ht="60" x14ac:dyDescent="0.3">
      <c r="A146" s="47" t="s">
        <v>28</v>
      </c>
      <c r="B146" s="47">
        <v>142</v>
      </c>
      <c r="C146" s="51" t="s">
        <v>339</v>
      </c>
      <c r="D146" s="47" t="s">
        <v>673</v>
      </c>
      <c r="E146" s="47" t="s">
        <v>200</v>
      </c>
      <c r="F146" s="47" t="s">
        <v>1237</v>
      </c>
      <c r="G146" s="47" t="str">
        <f>CONCATENATE(TableV5toV6[[#This Row],[LevelA]]," ",TableV5toV6[[#This Row],[v6 Status]])</f>
        <v xml:space="preserve">Minor Must </v>
      </c>
      <c r="H146" s="52"/>
      <c r="I146" s="53"/>
      <c r="J146" s="51"/>
      <c r="K146" s="47"/>
      <c r="L146" s="47" t="s">
        <v>39</v>
      </c>
      <c r="M146" s="47" t="s">
        <v>39</v>
      </c>
      <c r="N146" s="55"/>
    </row>
    <row r="147" spans="1:14" ht="50" collapsed="1" x14ac:dyDescent="0.3">
      <c r="A147" s="57" t="s">
        <v>26</v>
      </c>
      <c r="B147" s="57">
        <v>143</v>
      </c>
      <c r="C147" s="56"/>
      <c r="D147" s="57" t="s">
        <v>728</v>
      </c>
      <c r="E147" s="57" t="s">
        <v>527</v>
      </c>
      <c r="F147" s="57" t="s">
        <v>1012</v>
      </c>
      <c r="G147" s="57" t="str">
        <f>CONCATENATE(TableV5toV6[[#This Row],[LevelA]]," ",TableV5toV6[[#This Row],[v6 Status]])</f>
        <v>Minor Must (Merged)</v>
      </c>
      <c r="H147" s="58"/>
      <c r="I147" s="59"/>
      <c r="J147" s="57" t="s">
        <v>47</v>
      </c>
      <c r="K147" s="57" t="s">
        <v>805</v>
      </c>
      <c r="L147" s="57" t="s">
        <v>39</v>
      </c>
      <c r="M147" s="57" t="s">
        <v>39</v>
      </c>
      <c r="N147" s="57" t="s">
        <v>1258</v>
      </c>
    </row>
    <row r="148" spans="1:14" ht="40" collapsed="1" x14ac:dyDescent="0.3">
      <c r="A148" s="47" t="s">
        <v>28</v>
      </c>
      <c r="B148" s="47">
        <v>144</v>
      </c>
      <c r="C148" s="51" t="s">
        <v>341</v>
      </c>
      <c r="D148" s="47" t="s">
        <v>700</v>
      </c>
      <c r="E148" s="47" t="s">
        <v>529</v>
      </c>
      <c r="F148" s="47" t="s">
        <v>1014</v>
      </c>
      <c r="G148" s="47" t="str">
        <f>CONCATENATE(TableV5toV6[[#This Row],[LevelA]]," ",TableV5toV6[[#This Row],[v6 Status]])</f>
        <v xml:space="preserve">Minor Must </v>
      </c>
      <c r="H148" s="52"/>
      <c r="I148" s="53"/>
      <c r="J148" s="47"/>
      <c r="K148" s="47"/>
      <c r="L148" s="47" t="s">
        <v>39</v>
      </c>
      <c r="M148" s="47" t="s">
        <v>39</v>
      </c>
      <c r="N148" s="47"/>
    </row>
    <row r="149" spans="1:14" ht="40" x14ac:dyDescent="0.3">
      <c r="A149" s="47" t="s">
        <v>28</v>
      </c>
      <c r="B149" s="47">
        <v>145</v>
      </c>
      <c r="C149" s="51" t="s">
        <v>340</v>
      </c>
      <c r="D149" s="47" t="s">
        <v>700</v>
      </c>
      <c r="E149" s="47" t="s">
        <v>528</v>
      </c>
      <c r="F149" s="47" t="s">
        <v>1013</v>
      </c>
      <c r="G149" s="47" t="str">
        <f>CONCATENATE(TableV5toV6[[#This Row],[LevelA]]," ",TableV5toV6[[#This Row],[v6 Status]])</f>
        <v xml:space="preserve">Minor Must </v>
      </c>
      <c r="H149" s="52"/>
      <c r="I149" s="53"/>
      <c r="J149" s="47"/>
      <c r="K149" s="47"/>
      <c r="L149" s="47" t="s">
        <v>39</v>
      </c>
      <c r="M149" s="47" t="s">
        <v>39</v>
      </c>
      <c r="N149" s="55"/>
    </row>
    <row r="150" spans="1:14" ht="110" x14ac:dyDescent="0.3">
      <c r="A150" s="57" t="s">
        <v>26</v>
      </c>
      <c r="B150" s="57">
        <v>146</v>
      </c>
      <c r="C150" s="56"/>
      <c r="D150" s="57" t="s">
        <v>729</v>
      </c>
      <c r="E150" s="57" t="s">
        <v>530</v>
      </c>
      <c r="F150" s="57" t="s">
        <v>1015</v>
      </c>
      <c r="G150" s="57" t="str">
        <f>CONCATENATE(TableV5toV6[[#This Row],[LevelA]]," ",TableV5toV6[[#This Row],[v6 Status]])</f>
        <v xml:space="preserve">Major Must </v>
      </c>
      <c r="H150" s="58"/>
      <c r="I150" s="59"/>
      <c r="J150" s="57" t="s">
        <v>63</v>
      </c>
      <c r="K150" s="57" t="s">
        <v>808</v>
      </c>
      <c r="L150" s="57" t="s">
        <v>27</v>
      </c>
      <c r="M150" s="57" t="s">
        <v>27</v>
      </c>
      <c r="N150" s="63"/>
    </row>
    <row r="151" spans="1:14" ht="90" collapsed="1" x14ac:dyDescent="0.3">
      <c r="A151" s="47" t="s">
        <v>28</v>
      </c>
      <c r="B151" s="47">
        <v>147</v>
      </c>
      <c r="C151" s="51" t="s">
        <v>342</v>
      </c>
      <c r="D151" s="47" t="s">
        <v>677</v>
      </c>
      <c r="E151" s="47" t="s">
        <v>207</v>
      </c>
      <c r="F151" s="47" t="s">
        <v>1016</v>
      </c>
      <c r="G151" s="47" t="str">
        <f>CONCATENATE(TableV5toV6[[#This Row],[LevelA]]," ",TableV5toV6[[#This Row],[v6 Status]])</f>
        <v>Major Must (No NA)</v>
      </c>
      <c r="H151" s="52"/>
      <c r="I151" s="53"/>
      <c r="J151" s="47"/>
      <c r="K151" s="47"/>
      <c r="L151" s="47" t="s">
        <v>27</v>
      </c>
      <c r="M151" s="47" t="s">
        <v>51</v>
      </c>
      <c r="N151" s="47" t="s">
        <v>30</v>
      </c>
    </row>
    <row r="152" spans="1:14" ht="150" x14ac:dyDescent="0.3">
      <c r="A152" s="57" t="s">
        <v>26</v>
      </c>
      <c r="B152" s="57">
        <v>148</v>
      </c>
      <c r="C152" s="56"/>
      <c r="D152" s="57" t="s">
        <v>729</v>
      </c>
      <c r="E152" s="57" t="s">
        <v>531</v>
      </c>
      <c r="F152" s="57" t="s">
        <v>1017</v>
      </c>
      <c r="G152" s="57" t="str">
        <f>CONCATENATE(TableV5toV6[[#This Row],[LevelA]]," ",TableV5toV6[[#This Row],[v6 Status]])</f>
        <v xml:space="preserve">Major Must </v>
      </c>
      <c r="H152" s="58"/>
      <c r="I152" s="59"/>
      <c r="J152" s="57" t="s">
        <v>64</v>
      </c>
      <c r="K152" s="57" t="s">
        <v>809</v>
      </c>
      <c r="L152" s="57" t="s">
        <v>27</v>
      </c>
      <c r="M152" s="57" t="s">
        <v>27</v>
      </c>
      <c r="N152" s="63"/>
    </row>
    <row r="153" spans="1:14" ht="150" collapsed="1" x14ac:dyDescent="0.3">
      <c r="A153" s="47" t="s">
        <v>28</v>
      </c>
      <c r="B153" s="47">
        <v>149</v>
      </c>
      <c r="C153" s="51" t="s">
        <v>343</v>
      </c>
      <c r="D153" s="47" t="s">
        <v>677</v>
      </c>
      <c r="E153" s="47" t="s">
        <v>208</v>
      </c>
      <c r="F153" s="47" t="s">
        <v>1018</v>
      </c>
      <c r="G153" s="47" t="str">
        <f>CONCATENATE(TableV5toV6[[#This Row],[LevelA]]," ",TableV5toV6[[#This Row],[v6 Status]])</f>
        <v xml:space="preserve">Major Must </v>
      </c>
      <c r="H153" s="52"/>
      <c r="I153" s="53"/>
      <c r="J153" s="47"/>
      <c r="K153" s="47"/>
      <c r="L153" s="47" t="s">
        <v>27</v>
      </c>
      <c r="M153" s="47" t="s">
        <v>27</v>
      </c>
      <c r="N153" s="47"/>
    </row>
    <row r="154" spans="1:14" ht="90" x14ac:dyDescent="0.3">
      <c r="A154" s="57" t="s">
        <v>26</v>
      </c>
      <c r="B154" s="57">
        <v>150</v>
      </c>
      <c r="C154" s="56"/>
      <c r="D154" s="57" t="s">
        <v>730</v>
      </c>
      <c r="E154" s="57" t="s">
        <v>532</v>
      </c>
      <c r="F154" s="57" t="s">
        <v>1019</v>
      </c>
      <c r="G154" s="57" t="str">
        <f>CONCATENATE(TableV5toV6[[#This Row],[LevelA]]," ",TableV5toV6[[#This Row],[v6 Status]])</f>
        <v xml:space="preserve">Minor Must </v>
      </c>
      <c r="H154" s="58"/>
      <c r="I154" s="59"/>
      <c r="J154" s="57" t="s">
        <v>59</v>
      </c>
      <c r="K154" s="57" t="s">
        <v>810</v>
      </c>
      <c r="L154" s="57" t="s">
        <v>39</v>
      </c>
      <c r="M154" s="57" t="s">
        <v>39</v>
      </c>
      <c r="N154" s="63"/>
    </row>
    <row r="155" spans="1:14" ht="60" x14ac:dyDescent="0.3">
      <c r="A155" s="47" t="s">
        <v>28</v>
      </c>
      <c r="B155" s="47">
        <v>151</v>
      </c>
      <c r="C155" s="51" t="s">
        <v>344</v>
      </c>
      <c r="D155" s="47" t="s">
        <v>676</v>
      </c>
      <c r="E155" s="47" t="s">
        <v>206</v>
      </c>
      <c r="F155" s="47" t="s">
        <v>1020</v>
      </c>
      <c r="G155" s="47" t="str">
        <f>CONCATENATE(TableV5toV6[[#This Row],[LevelA]]," ",TableV5toV6[[#This Row],[v6 Status]])</f>
        <v xml:space="preserve">Minor Must </v>
      </c>
      <c r="H155" s="52"/>
      <c r="I155" s="53"/>
      <c r="J155" s="47"/>
      <c r="K155" s="47"/>
      <c r="L155" s="47" t="s">
        <v>39</v>
      </c>
      <c r="M155" s="47" t="s">
        <v>39</v>
      </c>
      <c r="N155" s="55"/>
    </row>
    <row r="156" spans="1:14" ht="170" x14ac:dyDescent="0.3">
      <c r="A156" s="57" t="s">
        <v>26</v>
      </c>
      <c r="B156" s="57">
        <v>152</v>
      </c>
      <c r="C156" s="56"/>
      <c r="D156" s="57" t="s">
        <v>730</v>
      </c>
      <c r="E156" s="57" t="s">
        <v>533</v>
      </c>
      <c r="F156" s="57" t="s">
        <v>1021</v>
      </c>
      <c r="G156" s="57" t="str">
        <f>CONCATENATE(TableV5toV6[[#This Row],[LevelA]]," ",TableV5toV6[[#This Row],[v6 Status]])</f>
        <v xml:space="preserve">Major Must </v>
      </c>
      <c r="H156" s="58"/>
      <c r="I156" s="59"/>
      <c r="J156" s="57" t="s">
        <v>32</v>
      </c>
      <c r="K156" s="57" t="s">
        <v>811</v>
      </c>
      <c r="L156" s="57" t="s">
        <v>27</v>
      </c>
      <c r="M156" s="57" t="s">
        <v>27</v>
      </c>
      <c r="N156" s="63"/>
    </row>
    <row r="157" spans="1:14" ht="70" collapsed="1" x14ac:dyDescent="0.3">
      <c r="A157" s="47" t="s">
        <v>28</v>
      </c>
      <c r="B157" s="47">
        <v>153</v>
      </c>
      <c r="C157" s="51" t="s">
        <v>345</v>
      </c>
      <c r="D157" s="47" t="s">
        <v>679</v>
      </c>
      <c r="E157" s="47" t="s">
        <v>213</v>
      </c>
      <c r="F157" s="47" t="s">
        <v>1022</v>
      </c>
      <c r="G157" s="47" t="str">
        <f>CONCATENATE(TableV5toV6[[#This Row],[LevelA]]," ",TableV5toV6[[#This Row],[v6 Status]])</f>
        <v xml:space="preserve">Minor Must </v>
      </c>
      <c r="H157" s="52"/>
      <c r="I157" s="53"/>
      <c r="J157" s="47"/>
      <c r="K157" s="47"/>
      <c r="L157" s="47" t="s">
        <v>39</v>
      </c>
      <c r="M157" s="47" t="s">
        <v>39</v>
      </c>
      <c r="N157" s="47"/>
    </row>
    <row r="158" spans="1:14" ht="80" x14ac:dyDescent="0.3">
      <c r="A158" s="57" t="s">
        <v>26</v>
      </c>
      <c r="B158" s="57">
        <v>154</v>
      </c>
      <c r="C158" s="56"/>
      <c r="D158" s="57" t="s">
        <v>730</v>
      </c>
      <c r="E158" s="57" t="s">
        <v>534</v>
      </c>
      <c r="F158" s="57" t="s">
        <v>1023</v>
      </c>
      <c r="G158" s="57" t="str">
        <f>CONCATENATE(TableV5toV6[[#This Row],[LevelA]]," ",TableV5toV6[[#This Row],[v6 Status]])</f>
        <v xml:space="preserve">Major Must </v>
      </c>
      <c r="H158" s="58"/>
      <c r="I158" s="59"/>
      <c r="J158" s="57" t="s">
        <v>44</v>
      </c>
      <c r="K158" s="57" t="s">
        <v>812</v>
      </c>
      <c r="L158" s="57" t="s">
        <v>27</v>
      </c>
      <c r="M158" s="57" t="s">
        <v>27</v>
      </c>
      <c r="N158" s="63"/>
    </row>
    <row r="159" spans="1:14" ht="60" x14ac:dyDescent="0.3">
      <c r="A159" s="47" t="s">
        <v>28</v>
      </c>
      <c r="B159" s="47">
        <v>155</v>
      </c>
      <c r="C159" s="51" t="s">
        <v>346</v>
      </c>
      <c r="D159" s="47" t="s">
        <v>679</v>
      </c>
      <c r="E159" s="47" t="s">
        <v>214</v>
      </c>
      <c r="F159" s="47" t="s">
        <v>1024</v>
      </c>
      <c r="G159" s="47" t="str">
        <f>CONCATENATE(TableV5toV6[[#This Row],[LevelA]]," ",TableV5toV6[[#This Row],[v6 Status]])</f>
        <v xml:space="preserve">Major Must </v>
      </c>
      <c r="H159" s="52"/>
      <c r="I159" s="53"/>
      <c r="J159" s="51"/>
      <c r="K159" s="47"/>
      <c r="L159" s="47" t="s">
        <v>27</v>
      </c>
      <c r="M159" s="47" t="s">
        <v>27</v>
      </c>
      <c r="N159" s="55"/>
    </row>
    <row r="160" spans="1:14" ht="150" x14ac:dyDescent="0.3">
      <c r="A160" s="57" t="s">
        <v>26</v>
      </c>
      <c r="B160" s="57">
        <v>156</v>
      </c>
      <c r="C160" s="56"/>
      <c r="D160" s="57" t="s">
        <v>730</v>
      </c>
      <c r="E160" s="57" t="s">
        <v>535</v>
      </c>
      <c r="F160" s="57" t="s">
        <v>1025</v>
      </c>
      <c r="G160" s="57" t="str">
        <f>CONCATENATE(TableV5toV6[[#This Row],[LevelA]]," ",TableV5toV6[[#This Row],[v6 Status]])</f>
        <v xml:space="preserve">Minor Must </v>
      </c>
      <c r="H160" s="58"/>
      <c r="I160" s="59"/>
      <c r="J160" s="57" t="s">
        <v>58</v>
      </c>
      <c r="K160" s="57" t="s">
        <v>813</v>
      </c>
      <c r="L160" s="57" t="s">
        <v>39</v>
      </c>
      <c r="M160" s="57" t="s">
        <v>39</v>
      </c>
      <c r="N160" s="63"/>
    </row>
    <row r="161" spans="1:14" ht="50" collapsed="1" x14ac:dyDescent="0.3">
      <c r="A161" s="47" t="s">
        <v>28</v>
      </c>
      <c r="B161" s="47">
        <v>157</v>
      </c>
      <c r="C161" s="51" t="s">
        <v>347</v>
      </c>
      <c r="D161" s="47" t="s">
        <v>658</v>
      </c>
      <c r="E161" s="47" t="s">
        <v>156</v>
      </c>
      <c r="F161" s="47" t="s">
        <v>1026</v>
      </c>
      <c r="G161" s="47" t="str">
        <f>CONCATENATE(TableV5toV6[[#This Row],[LevelA]]," ",TableV5toV6[[#This Row],[v6 Status]])</f>
        <v xml:space="preserve">Recom. </v>
      </c>
      <c r="H161" s="52"/>
      <c r="I161" s="53"/>
      <c r="J161" s="47"/>
      <c r="K161" s="47"/>
      <c r="L161" s="47" t="s">
        <v>46</v>
      </c>
      <c r="M161" s="47" t="s">
        <v>46</v>
      </c>
      <c r="N161" s="47"/>
    </row>
    <row r="162" spans="1:14" ht="70" x14ac:dyDescent="0.3">
      <c r="A162" s="57" t="s">
        <v>26</v>
      </c>
      <c r="B162" s="57">
        <v>158</v>
      </c>
      <c r="C162" s="56"/>
      <c r="D162" s="57" t="s">
        <v>730</v>
      </c>
      <c r="E162" s="57" t="s">
        <v>536</v>
      </c>
      <c r="F162" s="57" t="s">
        <v>1027</v>
      </c>
      <c r="G162" s="57" t="str">
        <f>CONCATENATE(TableV5toV6[[#This Row],[LevelA]]," ",TableV5toV6[[#This Row],[v6 Status]])</f>
        <v xml:space="preserve">Minor Must </v>
      </c>
      <c r="H162" s="58"/>
      <c r="I162" s="59"/>
      <c r="J162" s="57" t="s">
        <v>47</v>
      </c>
      <c r="K162" s="57" t="s">
        <v>814</v>
      </c>
      <c r="L162" s="57" t="s">
        <v>39</v>
      </c>
      <c r="M162" s="57" t="s">
        <v>39</v>
      </c>
      <c r="N162" s="63"/>
    </row>
    <row r="163" spans="1:14" ht="50" collapsed="1" x14ac:dyDescent="0.3">
      <c r="A163" s="47" t="s">
        <v>28</v>
      </c>
      <c r="B163" s="47">
        <v>159</v>
      </c>
      <c r="C163" s="51" t="s">
        <v>348</v>
      </c>
      <c r="D163" s="47" t="s">
        <v>680</v>
      </c>
      <c r="E163" s="47" t="s">
        <v>215</v>
      </c>
      <c r="F163" s="47" t="s">
        <v>1028</v>
      </c>
      <c r="G163" s="47" t="str">
        <f>CONCATENATE(TableV5toV6[[#This Row],[LevelA]]," ",TableV5toV6[[#This Row],[v6 Status]])</f>
        <v xml:space="preserve">Recom. </v>
      </c>
      <c r="H163" s="52"/>
      <c r="I163" s="53"/>
      <c r="J163" s="47"/>
      <c r="K163" s="47"/>
      <c r="L163" s="47" t="s">
        <v>46</v>
      </c>
      <c r="M163" s="47" t="s">
        <v>46</v>
      </c>
      <c r="N163" s="47"/>
    </row>
    <row r="164" spans="1:14" ht="200" x14ac:dyDescent="0.3">
      <c r="A164" s="57" t="s">
        <v>26</v>
      </c>
      <c r="B164" s="57">
        <v>160</v>
      </c>
      <c r="C164" s="56"/>
      <c r="D164" s="57" t="s">
        <v>731</v>
      </c>
      <c r="E164" s="57" t="s">
        <v>537</v>
      </c>
      <c r="F164" s="57" t="s">
        <v>1029</v>
      </c>
      <c r="G164" s="57" t="str">
        <f>CONCATENATE(TableV5toV6[[#This Row],[LevelA]]," ",TableV5toV6[[#This Row],[v6 Status]])</f>
        <v>Minor Must (New)</v>
      </c>
      <c r="H164" s="58"/>
      <c r="I164" s="59"/>
      <c r="J164" s="57" t="s">
        <v>32</v>
      </c>
      <c r="K164" s="57" t="s">
        <v>815</v>
      </c>
      <c r="L164" s="57" t="s">
        <v>39</v>
      </c>
      <c r="M164" s="57" t="s">
        <v>53</v>
      </c>
      <c r="N164" s="63" t="s">
        <v>1239</v>
      </c>
    </row>
    <row r="165" spans="1:14" ht="20" collapsed="1" x14ac:dyDescent="0.3">
      <c r="A165" s="47" t="s">
        <v>28</v>
      </c>
      <c r="B165" s="47">
        <v>161</v>
      </c>
      <c r="C165" s="51" t="s">
        <v>349</v>
      </c>
      <c r="D165" s="47" t="s">
        <v>464</v>
      </c>
      <c r="E165" s="47" t="s">
        <v>464</v>
      </c>
      <c r="F165" s="47" t="s">
        <v>464</v>
      </c>
      <c r="G165" s="47" t="str">
        <f>CONCATENATE(TableV5toV6[[#This Row],[LevelA]]," ",TableV5toV6[[#This Row],[v6 Status]])</f>
        <v xml:space="preserve">New in IFA v6 </v>
      </c>
      <c r="H165" s="64" t="s">
        <v>34</v>
      </c>
      <c r="I165" s="65"/>
      <c r="J165" s="66"/>
      <c r="K165" s="66"/>
      <c r="L165" s="47" t="s">
        <v>464</v>
      </c>
      <c r="M165" s="47" t="s">
        <v>36</v>
      </c>
      <c r="N165" s="47"/>
    </row>
    <row r="166" spans="1:14" ht="120" x14ac:dyDescent="0.3">
      <c r="A166" s="57" t="s">
        <v>26</v>
      </c>
      <c r="B166" s="57">
        <v>162</v>
      </c>
      <c r="C166" s="56"/>
      <c r="D166" s="57" t="s">
        <v>731</v>
      </c>
      <c r="E166" s="57" t="s">
        <v>538</v>
      </c>
      <c r="F166" s="57" t="s">
        <v>1030</v>
      </c>
      <c r="G166" s="57" t="str">
        <f>CONCATENATE(TableV5toV6[[#This Row],[LevelA]]," ",TableV5toV6[[#This Row],[v6 Status]])</f>
        <v xml:space="preserve">Minor Must </v>
      </c>
      <c r="H166" s="58"/>
      <c r="I166" s="59"/>
      <c r="J166" s="57" t="s">
        <v>32</v>
      </c>
      <c r="K166" s="57" t="s">
        <v>816</v>
      </c>
      <c r="L166" s="57" t="s">
        <v>39</v>
      </c>
      <c r="M166" s="57" t="s">
        <v>39</v>
      </c>
      <c r="N166" s="63"/>
    </row>
    <row r="167" spans="1:14" ht="60" collapsed="1" x14ac:dyDescent="0.3">
      <c r="A167" s="47" t="s">
        <v>28</v>
      </c>
      <c r="B167" s="47">
        <v>163</v>
      </c>
      <c r="C167" s="51" t="s">
        <v>350</v>
      </c>
      <c r="D167" s="47" t="s">
        <v>677</v>
      </c>
      <c r="E167" s="47" t="s">
        <v>209</v>
      </c>
      <c r="F167" s="47" t="s">
        <v>1031</v>
      </c>
      <c r="G167" s="47" t="str">
        <f>CONCATENATE(TableV5toV6[[#This Row],[LevelA]]," ",TableV5toV6[[#This Row],[v6 Status]])</f>
        <v xml:space="preserve">Minor Must </v>
      </c>
      <c r="H167" s="52"/>
      <c r="I167" s="53"/>
      <c r="J167" s="47"/>
      <c r="K167" s="47"/>
      <c r="L167" s="47" t="s">
        <v>39</v>
      </c>
      <c r="M167" s="47" t="s">
        <v>39</v>
      </c>
      <c r="N167" s="47"/>
    </row>
    <row r="168" spans="1:14" ht="140" x14ac:dyDescent="0.3">
      <c r="A168" s="57" t="s">
        <v>26</v>
      </c>
      <c r="B168" s="57">
        <v>164</v>
      </c>
      <c r="C168" s="56"/>
      <c r="D168" s="57" t="s">
        <v>731</v>
      </c>
      <c r="E168" s="57" t="s">
        <v>539</v>
      </c>
      <c r="F168" s="57" t="s">
        <v>1032</v>
      </c>
      <c r="G168" s="57" t="str">
        <f>CONCATENATE(TableV5toV6[[#This Row],[LevelA]]," ",TableV5toV6[[#This Row],[v6 Status]])</f>
        <v>Recom. (New)</v>
      </c>
      <c r="H168" s="58"/>
      <c r="I168" s="59"/>
      <c r="J168" s="57" t="s">
        <v>32</v>
      </c>
      <c r="K168" s="57" t="s">
        <v>817</v>
      </c>
      <c r="L168" s="57" t="s">
        <v>46</v>
      </c>
      <c r="M168" s="57" t="s">
        <v>55</v>
      </c>
      <c r="N168" s="63" t="s">
        <v>1239</v>
      </c>
    </row>
    <row r="169" spans="1:14" ht="20" collapsed="1" x14ac:dyDescent="0.3">
      <c r="A169" s="47" t="s">
        <v>28</v>
      </c>
      <c r="B169" s="47">
        <v>165</v>
      </c>
      <c r="C169" s="51" t="s">
        <v>351</v>
      </c>
      <c r="D169" s="47" t="s">
        <v>464</v>
      </c>
      <c r="E169" s="47" t="s">
        <v>464</v>
      </c>
      <c r="F169" s="47" t="s">
        <v>464</v>
      </c>
      <c r="G169" s="47" t="str">
        <f>CONCATENATE(TableV5toV6[[#This Row],[LevelA]]," ",TableV5toV6[[#This Row],[v6 Status]])</f>
        <v xml:space="preserve">New in IFA v6 </v>
      </c>
      <c r="H169" s="64" t="s">
        <v>34</v>
      </c>
      <c r="I169" s="65"/>
      <c r="J169" s="66"/>
      <c r="K169" s="66"/>
      <c r="L169" s="47" t="s">
        <v>464</v>
      </c>
      <c r="M169" s="47" t="s">
        <v>36</v>
      </c>
      <c r="N169" s="47"/>
    </row>
    <row r="170" spans="1:14" ht="150" x14ac:dyDescent="0.3">
      <c r="A170" s="57" t="s">
        <v>26</v>
      </c>
      <c r="B170" s="57">
        <v>166</v>
      </c>
      <c r="C170" s="56"/>
      <c r="D170" s="57" t="s">
        <v>732</v>
      </c>
      <c r="E170" s="57" t="s">
        <v>540</v>
      </c>
      <c r="F170" s="57" t="s">
        <v>1033</v>
      </c>
      <c r="G170" s="57" t="str">
        <f>CONCATENATE(TableV5toV6[[#This Row],[LevelA]]," ",TableV5toV6[[#This Row],[v6 Status]])</f>
        <v xml:space="preserve">Major Must </v>
      </c>
      <c r="H170" s="58"/>
      <c r="I170" s="59"/>
      <c r="J170" s="57" t="s">
        <v>48</v>
      </c>
      <c r="K170" s="57" t="s">
        <v>818</v>
      </c>
      <c r="L170" s="57" t="s">
        <v>27</v>
      </c>
      <c r="M170" s="57" t="s">
        <v>27</v>
      </c>
      <c r="N170" s="63"/>
    </row>
    <row r="171" spans="1:14" ht="90" collapsed="1" x14ac:dyDescent="0.3">
      <c r="A171" s="47" t="s">
        <v>28</v>
      </c>
      <c r="B171" s="47">
        <v>167</v>
      </c>
      <c r="C171" s="51" t="s">
        <v>352</v>
      </c>
      <c r="D171" s="47" t="s">
        <v>678</v>
      </c>
      <c r="E171" s="47" t="s">
        <v>210</v>
      </c>
      <c r="F171" s="47" t="s">
        <v>1034</v>
      </c>
      <c r="G171" s="47" t="str">
        <f>CONCATENATE(TableV5toV6[[#This Row],[LevelA]]," ",TableV5toV6[[#This Row],[v6 Status]])</f>
        <v>Major Must (No NA)</v>
      </c>
      <c r="H171" s="52"/>
      <c r="I171" s="53"/>
      <c r="J171" s="47"/>
      <c r="K171" s="47"/>
      <c r="L171" s="47" t="s">
        <v>27</v>
      </c>
      <c r="M171" s="47" t="s">
        <v>29</v>
      </c>
      <c r="N171" s="47" t="s">
        <v>30</v>
      </c>
    </row>
    <row r="172" spans="1:14" ht="200" x14ac:dyDescent="0.3">
      <c r="A172" s="57" t="s">
        <v>26</v>
      </c>
      <c r="B172" s="57">
        <v>168</v>
      </c>
      <c r="C172" s="56"/>
      <c r="D172" s="57" t="s">
        <v>732</v>
      </c>
      <c r="E172" s="57" t="s">
        <v>541</v>
      </c>
      <c r="F172" s="57" t="s">
        <v>1035</v>
      </c>
      <c r="G172" s="57" t="str">
        <f>CONCATENATE(TableV5toV6[[#This Row],[LevelA]]," ",TableV5toV6[[#This Row],[v6 Status]])</f>
        <v xml:space="preserve">Minor Must </v>
      </c>
      <c r="H172" s="58"/>
      <c r="I172" s="59"/>
      <c r="J172" s="57" t="s">
        <v>63</v>
      </c>
      <c r="K172" s="57" t="s">
        <v>819</v>
      </c>
      <c r="L172" s="57" t="s">
        <v>39</v>
      </c>
      <c r="M172" s="57" t="s">
        <v>39</v>
      </c>
      <c r="N172" s="63"/>
    </row>
    <row r="173" spans="1:14" ht="190" collapsed="1" x14ac:dyDescent="0.3">
      <c r="A173" s="47" t="s">
        <v>28</v>
      </c>
      <c r="B173" s="47">
        <v>169</v>
      </c>
      <c r="C173" s="51" t="s">
        <v>353</v>
      </c>
      <c r="D173" s="47" t="s">
        <v>678</v>
      </c>
      <c r="E173" s="47" t="s">
        <v>211</v>
      </c>
      <c r="F173" s="47" t="s">
        <v>1036</v>
      </c>
      <c r="G173" s="47" t="str">
        <f>CONCATENATE(TableV5toV6[[#This Row],[LevelA]]," ",TableV5toV6[[#This Row],[v6 Status]])</f>
        <v xml:space="preserve">Minor Must </v>
      </c>
      <c r="H173" s="52"/>
      <c r="I173" s="53"/>
      <c r="J173" s="47"/>
      <c r="K173" s="47"/>
      <c r="L173" s="47" t="s">
        <v>39</v>
      </c>
      <c r="M173" s="47" t="s">
        <v>39</v>
      </c>
      <c r="N173" s="47"/>
    </row>
    <row r="174" spans="1:14" ht="50" x14ac:dyDescent="0.3">
      <c r="A174" s="57" t="s">
        <v>26</v>
      </c>
      <c r="B174" s="57">
        <v>170</v>
      </c>
      <c r="C174" s="56"/>
      <c r="D174" s="57" t="s">
        <v>732</v>
      </c>
      <c r="E174" s="57" t="s">
        <v>542</v>
      </c>
      <c r="F174" s="57" t="s">
        <v>1037</v>
      </c>
      <c r="G174" s="57" t="str">
        <f>CONCATENATE(TableV5toV6[[#This Row],[LevelA]]," ",TableV5toV6[[#This Row],[v6 Status]])</f>
        <v xml:space="preserve">Recom. </v>
      </c>
      <c r="H174" s="58"/>
      <c r="I174" s="59"/>
      <c r="J174" s="57" t="s">
        <v>32</v>
      </c>
      <c r="K174" s="57" t="s">
        <v>820</v>
      </c>
      <c r="L174" s="57" t="s">
        <v>46</v>
      </c>
      <c r="M174" s="57" t="s">
        <v>46</v>
      </c>
      <c r="N174" s="63"/>
    </row>
    <row r="175" spans="1:14" ht="50" collapsed="1" x14ac:dyDescent="0.3">
      <c r="A175" s="47" t="s">
        <v>28</v>
      </c>
      <c r="B175" s="47">
        <v>171</v>
      </c>
      <c r="C175" s="51" t="s">
        <v>354</v>
      </c>
      <c r="D175" s="47" t="s">
        <v>678</v>
      </c>
      <c r="E175" s="47" t="s">
        <v>212</v>
      </c>
      <c r="F175" s="47" t="s">
        <v>1038</v>
      </c>
      <c r="G175" s="47" t="str">
        <f>CONCATENATE(TableV5toV6[[#This Row],[LevelA]]," ",TableV5toV6[[#This Row],[v6 Status]])</f>
        <v xml:space="preserve">Minor Must </v>
      </c>
      <c r="H175" s="52"/>
      <c r="I175" s="53"/>
      <c r="J175" s="47"/>
      <c r="K175" s="47"/>
      <c r="L175" s="47" t="s">
        <v>39</v>
      </c>
      <c r="M175" s="47" t="s">
        <v>39</v>
      </c>
      <c r="N175" s="47"/>
    </row>
    <row r="176" spans="1:14" ht="80" x14ac:dyDescent="0.3">
      <c r="A176" s="57" t="s">
        <v>26</v>
      </c>
      <c r="B176" s="57">
        <v>172</v>
      </c>
      <c r="C176" s="56"/>
      <c r="D176" s="57" t="s">
        <v>681</v>
      </c>
      <c r="E176" s="57" t="s">
        <v>543</v>
      </c>
      <c r="F176" s="57" t="s">
        <v>1039</v>
      </c>
      <c r="G176" s="57" t="str">
        <f>CONCATENATE(TableV5toV6[[#This Row],[LevelA]]," ",TableV5toV6[[#This Row],[v6 Status]])</f>
        <v xml:space="preserve">Major Must </v>
      </c>
      <c r="H176" s="58"/>
      <c r="I176" s="59"/>
      <c r="J176" s="57" t="s">
        <v>32</v>
      </c>
      <c r="K176" s="57" t="s">
        <v>821</v>
      </c>
      <c r="L176" s="57" t="s">
        <v>27</v>
      </c>
      <c r="M176" s="57" t="s">
        <v>27</v>
      </c>
      <c r="N176" s="63"/>
    </row>
    <row r="177" spans="1:14" ht="90" collapsed="1" x14ac:dyDescent="0.3">
      <c r="A177" s="47" t="s">
        <v>28</v>
      </c>
      <c r="B177" s="47">
        <v>173</v>
      </c>
      <c r="C177" s="51" t="s">
        <v>355</v>
      </c>
      <c r="D177" s="47" t="s">
        <v>681</v>
      </c>
      <c r="E177" s="47" t="s">
        <v>216</v>
      </c>
      <c r="F177" s="47" t="s">
        <v>1040</v>
      </c>
      <c r="G177" s="47" t="str">
        <f>CONCATENATE(TableV5toV6[[#This Row],[LevelA]]," ",TableV5toV6[[#This Row],[v6 Status]])</f>
        <v xml:space="preserve">Minor Must </v>
      </c>
      <c r="H177" s="52"/>
      <c r="I177" s="53"/>
      <c r="J177" s="47"/>
      <c r="K177" s="47"/>
      <c r="L177" s="47" t="s">
        <v>39</v>
      </c>
      <c r="M177" s="47" t="s">
        <v>39</v>
      </c>
      <c r="N177" s="47"/>
    </row>
    <row r="178" spans="1:14" ht="80" x14ac:dyDescent="0.3">
      <c r="A178" s="57" t="s">
        <v>26</v>
      </c>
      <c r="B178" s="57">
        <v>174</v>
      </c>
      <c r="C178" s="56"/>
      <c r="D178" s="57" t="s">
        <v>681</v>
      </c>
      <c r="E178" s="57" t="s">
        <v>544</v>
      </c>
      <c r="F178" s="57" t="s">
        <v>1041</v>
      </c>
      <c r="G178" s="57" t="str">
        <f>CONCATENATE(TableV5toV6[[#This Row],[LevelA]]," ",TableV5toV6[[#This Row],[v6 Status]])</f>
        <v>Minor Must (New)</v>
      </c>
      <c r="H178" s="58"/>
      <c r="I178" s="59"/>
      <c r="J178" s="57" t="s">
        <v>40</v>
      </c>
      <c r="K178" s="57" t="s">
        <v>822</v>
      </c>
      <c r="L178" s="57" t="s">
        <v>39</v>
      </c>
      <c r="M178" s="57" t="s">
        <v>53</v>
      </c>
      <c r="N178" s="63" t="s">
        <v>1239</v>
      </c>
    </row>
    <row r="179" spans="1:14" ht="20" collapsed="1" x14ac:dyDescent="0.3">
      <c r="A179" s="47" t="s">
        <v>28</v>
      </c>
      <c r="B179" s="47">
        <v>175</v>
      </c>
      <c r="C179" s="51" t="s">
        <v>356</v>
      </c>
      <c r="D179" s="47" t="s">
        <v>464</v>
      </c>
      <c r="E179" s="47" t="s">
        <v>464</v>
      </c>
      <c r="F179" s="47" t="s">
        <v>464</v>
      </c>
      <c r="G179" s="47" t="str">
        <f>CONCATENATE(TableV5toV6[[#This Row],[LevelA]]," ",TableV5toV6[[#This Row],[v6 Status]])</f>
        <v xml:space="preserve">New in IFA v6 </v>
      </c>
      <c r="H179" s="64" t="s">
        <v>34</v>
      </c>
      <c r="I179" s="65"/>
      <c r="J179" s="66"/>
      <c r="K179" s="66"/>
      <c r="L179" s="47" t="s">
        <v>464</v>
      </c>
      <c r="M179" s="47" t="s">
        <v>36</v>
      </c>
      <c r="N179" s="47"/>
    </row>
    <row r="180" spans="1:14" ht="130" x14ac:dyDescent="0.3">
      <c r="A180" s="57" t="s">
        <v>26</v>
      </c>
      <c r="B180" s="57">
        <v>176</v>
      </c>
      <c r="C180" s="56"/>
      <c r="D180" s="57" t="s">
        <v>681</v>
      </c>
      <c r="E180" s="57" t="s">
        <v>545</v>
      </c>
      <c r="F180" s="57" t="s">
        <v>1042</v>
      </c>
      <c r="G180" s="57" t="str">
        <f>CONCATENATE(TableV5toV6[[#This Row],[LevelA]]," ",TableV5toV6[[#This Row],[v6 Status]])</f>
        <v>Minor Must (new)</v>
      </c>
      <c r="H180" s="58"/>
      <c r="I180" s="59"/>
      <c r="J180" s="57" t="s">
        <v>37</v>
      </c>
      <c r="K180" s="57" t="s">
        <v>823</v>
      </c>
      <c r="L180" s="57" t="s">
        <v>39</v>
      </c>
      <c r="M180" s="57" t="s">
        <v>53</v>
      </c>
      <c r="N180" s="63" t="s">
        <v>1238</v>
      </c>
    </row>
    <row r="181" spans="1:14" ht="20" collapsed="1" x14ac:dyDescent="0.3">
      <c r="A181" s="47" t="s">
        <v>28</v>
      </c>
      <c r="B181" s="47">
        <v>177</v>
      </c>
      <c r="C181" s="51" t="s">
        <v>357</v>
      </c>
      <c r="D181" s="47" t="s">
        <v>464</v>
      </c>
      <c r="E181" s="47" t="s">
        <v>464</v>
      </c>
      <c r="F181" s="47" t="s">
        <v>464</v>
      </c>
      <c r="G181" s="47" t="str">
        <f>CONCATENATE(TableV5toV6[[#This Row],[LevelA]]," ",TableV5toV6[[#This Row],[v6 Status]])</f>
        <v xml:space="preserve">New in IFA v6 </v>
      </c>
      <c r="H181" s="64" t="s">
        <v>34</v>
      </c>
      <c r="I181" s="65"/>
      <c r="J181" s="66"/>
      <c r="K181" s="66"/>
      <c r="L181" s="47" t="s">
        <v>464</v>
      </c>
      <c r="M181" s="47" t="s">
        <v>36</v>
      </c>
      <c r="N181" s="47"/>
    </row>
    <row r="182" spans="1:14" ht="60" x14ac:dyDescent="0.3">
      <c r="A182" s="57" t="s">
        <v>26</v>
      </c>
      <c r="B182" s="57">
        <v>178</v>
      </c>
      <c r="C182" s="56"/>
      <c r="D182" s="57" t="s">
        <v>681</v>
      </c>
      <c r="E182" s="57" t="s">
        <v>546</v>
      </c>
      <c r="F182" s="57" t="s">
        <v>1043</v>
      </c>
      <c r="G182" s="57" t="str">
        <f>CONCATENATE(TableV5toV6[[#This Row],[LevelA]]," ",TableV5toV6[[#This Row],[v6 Status]])</f>
        <v xml:space="preserve">Recom. </v>
      </c>
      <c r="H182" s="58"/>
      <c r="I182" s="59"/>
      <c r="J182" s="57" t="s">
        <v>54</v>
      </c>
      <c r="K182" s="57" t="s">
        <v>824</v>
      </c>
      <c r="L182" s="57" t="s">
        <v>46</v>
      </c>
      <c r="M182" s="57" t="s">
        <v>46</v>
      </c>
      <c r="N182" s="63"/>
    </row>
    <row r="183" spans="1:14" ht="30" collapsed="1" x14ac:dyDescent="0.3">
      <c r="A183" s="47" t="s">
        <v>28</v>
      </c>
      <c r="B183" s="47">
        <v>179</v>
      </c>
      <c r="C183" s="51" t="s">
        <v>358</v>
      </c>
      <c r="D183" s="47" t="s">
        <v>694</v>
      </c>
      <c r="E183" s="47" t="s">
        <v>547</v>
      </c>
      <c r="F183" s="47" t="s">
        <v>1044</v>
      </c>
      <c r="G183" s="47" t="str">
        <f>CONCATENATE(TableV5toV6[[#This Row],[LevelA]]," ",TableV5toV6[[#This Row],[v6 Status]])</f>
        <v xml:space="preserve">Recom. </v>
      </c>
      <c r="H183" s="52"/>
      <c r="I183" s="53"/>
      <c r="J183" s="47"/>
      <c r="K183" s="47"/>
      <c r="L183" s="47" t="s">
        <v>46</v>
      </c>
      <c r="M183" s="47" t="s">
        <v>46</v>
      </c>
      <c r="N183" s="47"/>
    </row>
    <row r="184" spans="1:14" ht="70" x14ac:dyDescent="0.3">
      <c r="A184" s="57" t="s">
        <v>26</v>
      </c>
      <c r="B184" s="57">
        <v>180</v>
      </c>
      <c r="C184" s="56"/>
      <c r="D184" s="57" t="s">
        <v>681</v>
      </c>
      <c r="E184" s="57" t="s">
        <v>548</v>
      </c>
      <c r="F184" s="57" t="s">
        <v>1045</v>
      </c>
      <c r="G184" s="57" t="str">
        <f>CONCATENATE(TableV5toV6[[#This Row],[LevelA]]," ",TableV5toV6[[#This Row],[v6 Status]])</f>
        <v xml:space="preserve">Major Must </v>
      </c>
      <c r="H184" s="58"/>
      <c r="I184" s="59"/>
      <c r="J184" s="57" t="s">
        <v>65</v>
      </c>
      <c r="K184" s="57" t="s">
        <v>825</v>
      </c>
      <c r="L184" s="57" t="s">
        <v>27</v>
      </c>
      <c r="M184" s="57" t="s">
        <v>27</v>
      </c>
      <c r="N184" s="63"/>
    </row>
    <row r="185" spans="1:14" ht="70" collapsed="1" x14ac:dyDescent="0.3">
      <c r="A185" s="47" t="s">
        <v>28</v>
      </c>
      <c r="B185" s="47">
        <v>181</v>
      </c>
      <c r="C185" s="51" t="s">
        <v>359</v>
      </c>
      <c r="D185" s="47" t="s">
        <v>681</v>
      </c>
      <c r="E185" s="47" t="s">
        <v>217</v>
      </c>
      <c r="F185" s="47" t="s">
        <v>1046</v>
      </c>
      <c r="G185" s="47" t="str">
        <f>CONCATENATE(TableV5toV6[[#This Row],[LevelA]]," ",TableV5toV6[[#This Row],[v6 Status]])</f>
        <v xml:space="preserve">Major Must </v>
      </c>
      <c r="H185" s="52"/>
      <c r="I185" s="53"/>
      <c r="J185" s="47"/>
      <c r="K185" s="47"/>
      <c r="L185" s="47" t="s">
        <v>27</v>
      </c>
      <c r="M185" s="47" t="s">
        <v>27</v>
      </c>
      <c r="N185" s="47"/>
    </row>
    <row r="186" spans="1:14" ht="70" x14ac:dyDescent="0.3">
      <c r="A186" s="57" t="s">
        <v>26</v>
      </c>
      <c r="B186" s="57">
        <v>182</v>
      </c>
      <c r="C186" s="56"/>
      <c r="D186" s="57" t="s">
        <v>681</v>
      </c>
      <c r="E186" s="57" t="s">
        <v>549</v>
      </c>
      <c r="F186" s="57" t="s">
        <v>1047</v>
      </c>
      <c r="G186" s="57" t="str">
        <f>CONCATENATE(TableV5toV6[[#This Row],[LevelA]]," ",TableV5toV6[[#This Row],[v6 Status]])</f>
        <v xml:space="preserve">Major Must </v>
      </c>
      <c r="H186" s="58"/>
      <c r="I186" s="59"/>
      <c r="J186" s="57" t="s">
        <v>733</v>
      </c>
      <c r="K186" s="57" t="s">
        <v>826</v>
      </c>
      <c r="L186" s="57" t="s">
        <v>27</v>
      </c>
      <c r="M186" s="57" t="s">
        <v>27</v>
      </c>
      <c r="N186" s="63"/>
    </row>
    <row r="187" spans="1:14" ht="70" collapsed="1" x14ac:dyDescent="0.3">
      <c r="A187" s="47" t="s">
        <v>28</v>
      </c>
      <c r="B187" s="47">
        <v>183</v>
      </c>
      <c r="C187" s="51" t="s">
        <v>360</v>
      </c>
      <c r="D187" s="47" t="s">
        <v>681</v>
      </c>
      <c r="E187" s="47" t="s">
        <v>218</v>
      </c>
      <c r="F187" s="47" t="s">
        <v>1048</v>
      </c>
      <c r="G187" s="47" t="str">
        <f>CONCATENATE(TableV5toV6[[#This Row],[LevelA]]," ",TableV5toV6[[#This Row],[v6 Status]])</f>
        <v xml:space="preserve">Major Must </v>
      </c>
      <c r="H187" s="52"/>
      <c r="I187" s="53"/>
      <c r="J187" s="47"/>
      <c r="K187" s="47"/>
      <c r="L187" s="47" t="s">
        <v>27</v>
      </c>
      <c r="M187" s="47" t="s">
        <v>27</v>
      </c>
      <c r="N187" s="47"/>
    </row>
    <row r="188" spans="1:14" ht="170" x14ac:dyDescent="0.3">
      <c r="A188" s="57" t="s">
        <v>26</v>
      </c>
      <c r="B188" s="57">
        <v>184</v>
      </c>
      <c r="C188" s="56"/>
      <c r="D188" s="57" t="s">
        <v>681</v>
      </c>
      <c r="E188" s="57" t="s">
        <v>550</v>
      </c>
      <c r="F188" s="57" t="s">
        <v>1049</v>
      </c>
      <c r="G188" s="57" t="str">
        <f>CONCATENATE(TableV5toV6[[#This Row],[LevelA]]," ",TableV5toV6[[#This Row],[v6 Status]])</f>
        <v xml:space="preserve">Major Must </v>
      </c>
      <c r="H188" s="58"/>
      <c r="I188" s="59"/>
      <c r="J188" s="57" t="s">
        <v>66</v>
      </c>
      <c r="K188" s="57" t="s">
        <v>827</v>
      </c>
      <c r="L188" s="57" t="s">
        <v>27</v>
      </c>
      <c r="M188" s="57" t="s">
        <v>27</v>
      </c>
      <c r="N188" s="63"/>
    </row>
    <row r="189" spans="1:14" ht="70" collapsed="1" x14ac:dyDescent="0.3">
      <c r="A189" s="47" t="s">
        <v>28</v>
      </c>
      <c r="B189" s="47">
        <v>185</v>
      </c>
      <c r="C189" s="51" t="s">
        <v>361</v>
      </c>
      <c r="D189" s="47" t="s">
        <v>681</v>
      </c>
      <c r="E189" s="47" t="s">
        <v>219</v>
      </c>
      <c r="F189" s="47" t="s">
        <v>1050</v>
      </c>
      <c r="G189" s="47" t="str">
        <f>CONCATENATE(TableV5toV6[[#This Row],[LevelA]]," ",TableV5toV6[[#This Row],[v6 Status]])</f>
        <v xml:space="preserve">Major Must </v>
      </c>
      <c r="H189" s="52"/>
      <c r="I189" s="53"/>
      <c r="J189" s="47"/>
      <c r="K189" s="47"/>
      <c r="L189" s="47" t="s">
        <v>27</v>
      </c>
      <c r="M189" s="47" t="s">
        <v>27</v>
      </c>
      <c r="N189" s="47"/>
    </row>
    <row r="190" spans="1:14" ht="170" x14ac:dyDescent="0.3">
      <c r="A190" s="57" t="s">
        <v>26</v>
      </c>
      <c r="B190" s="57">
        <v>186</v>
      </c>
      <c r="C190" s="56"/>
      <c r="D190" s="57" t="s">
        <v>681</v>
      </c>
      <c r="E190" s="57" t="s">
        <v>551</v>
      </c>
      <c r="F190" s="57" t="s">
        <v>1051</v>
      </c>
      <c r="G190" s="57" t="str">
        <f>CONCATENATE(TableV5toV6[[#This Row],[LevelA]]," ",TableV5toV6[[#This Row],[v6 Status]])</f>
        <v xml:space="preserve">Minor Must </v>
      </c>
      <c r="H190" s="58"/>
      <c r="I190" s="59"/>
      <c r="J190" s="57" t="s">
        <v>44</v>
      </c>
      <c r="K190" s="57" t="s">
        <v>828</v>
      </c>
      <c r="L190" s="57" t="s">
        <v>39</v>
      </c>
      <c r="M190" s="57" t="s">
        <v>39</v>
      </c>
      <c r="N190" s="63"/>
    </row>
    <row r="191" spans="1:14" ht="50" collapsed="1" x14ac:dyDescent="0.3">
      <c r="A191" s="47" t="s">
        <v>28</v>
      </c>
      <c r="B191" s="47">
        <v>187</v>
      </c>
      <c r="C191" s="51" t="s">
        <v>362</v>
      </c>
      <c r="D191" s="47" t="s">
        <v>681</v>
      </c>
      <c r="E191" s="47" t="s">
        <v>220</v>
      </c>
      <c r="F191" s="47" t="s">
        <v>1052</v>
      </c>
      <c r="G191" s="47" t="str">
        <f>CONCATENATE(TableV5toV6[[#This Row],[LevelA]]," ",TableV5toV6[[#This Row],[v6 Status]])</f>
        <v xml:space="preserve">Minor Must </v>
      </c>
      <c r="H191" s="52"/>
      <c r="I191" s="53"/>
      <c r="J191" s="47"/>
      <c r="K191" s="47"/>
      <c r="L191" s="47" t="s">
        <v>39</v>
      </c>
      <c r="M191" s="47" t="s">
        <v>39</v>
      </c>
      <c r="N191" s="47"/>
    </row>
    <row r="192" spans="1:14" ht="60" x14ac:dyDescent="0.3">
      <c r="A192" s="57" t="s">
        <v>26</v>
      </c>
      <c r="B192" s="57">
        <v>188</v>
      </c>
      <c r="C192" s="56"/>
      <c r="D192" s="57" t="s">
        <v>681</v>
      </c>
      <c r="E192" s="57" t="s">
        <v>552</v>
      </c>
      <c r="F192" s="57" t="s">
        <v>1053</v>
      </c>
      <c r="G192" s="57" t="str">
        <f>CONCATENATE(TableV5toV6[[#This Row],[LevelA]]," ",TableV5toV6[[#This Row],[v6 Status]])</f>
        <v>Minor Must (New)</v>
      </c>
      <c r="H192" s="58"/>
      <c r="I192" s="59"/>
      <c r="J192" s="57" t="s">
        <v>40</v>
      </c>
      <c r="K192" s="57" t="s">
        <v>829</v>
      </c>
      <c r="L192" s="57" t="s">
        <v>39</v>
      </c>
      <c r="M192" s="57" t="s">
        <v>53</v>
      </c>
      <c r="N192" s="63" t="s">
        <v>1239</v>
      </c>
    </row>
    <row r="193" spans="1:14" ht="20" collapsed="1" x14ac:dyDescent="0.3">
      <c r="A193" s="47" t="s">
        <v>28</v>
      </c>
      <c r="B193" s="47">
        <v>189</v>
      </c>
      <c r="C193" s="51" t="s">
        <v>363</v>
      </c>
      <c r="D193" s="47" t="s">
        <v>464</v>
      </c>
      <c r="E193" s="47" t="s">
        <v>464</v>
      </c>
      <c r="F193" s="47" t="s">
        <v>464</v>
      </c>
      <c r="G193" s="47" t="str">
        <f>CONCATENATE(TableV5toV6[[#This Row],[LevelA]]," ",TableV5toV6[[#This Row],[v6 Status]])</f>
        <v xml:space="preserve">New in IFA v6 </v>
      </c>
      <c r="H193" s="64" t="s">
        <v>34</v>
      </c>
      <c r="I193" s="65"/>
      <c r="J193" s="66"/>
      <c r="K193" s="66"/>
      <c r="L193" s="47" t="s">
        <v>464</v>
      </c>
      <c r="M193" s="47" t="s">
        <v>36</v>
      </c>
      <c r="N193" s="47"/>
    </row>
    <row r="194" spans="1:14" ht="130" x14ac:dyDescent="0.3">
      <c r="A194" s="57" t="s">
        <v>26</v>
      </c>
      <c r="B194" s="57">
        <v>190</v>
      </c>
      <c r="C194" s="56"/>
      <c r="D194" s="57" t="s">
        <v>734</v>
      </c>
      <c r="E194" s="57" t="s">
        <v>553</v>
      </c>
      <c r="F194" s="57" t="s">
        <v>1054</v>
      </c>
      <c r="G194" s="57" t="str">
        <f>CONCATENATE(TableV5toV6[[#This Row],[LevelA]]," ",TableV5toV6[[#This Row],[v6 Status]])</f>
        <v>Major Must (Merged)</v>
      </c>
      <c r="H194" s="58"/>
      <c r="I194" s="59"/>
      <c r="J194" s="57" t="s">
        <v>44</v>
      </c>
      <c r="K194" s="57" t="s">
        <v>830</v>
      </c>
      <c r="L194" s="57" t="s">
        <v>27</v>
      </c>
      <c r="M194" s="57" t="s">
        <v>27</v>
      </c>
      <c r="N194" s="63" t="s">
        <v>1258</v>
      </c>
    </row>
    <row r="195" spans="1:14" ht="50" x14ac:dyDescent="0.3">
      <c r="A195" s="47" t="s">
        <v>28</v>
      </c>
      <c r="B195" s="47">
        <v>191</v>
      </c>
      <c r="C195" s="51" t="s">
        <v>365</v>
      </c>
      <c r="D195" s="47" t="s">
        <v>682</v>
      </c>
      <c r="E195" s="47" t="s">
        <v>221</v>
      </c>
      <c r="F195" s="47" t="s">
        <v>1056</v>
      </c>
      <c r="G195" s="47" t="str">
        <f>CONCATENATE(TableV5toV6[[#This Row],[LevelA]]," ",TableV5toV6[[#This Row],[v6 Status]])</f>
        <v xml:space="preserve">Minor Must </v>
      </c>
      <c r="H195" s="52"/>
      <c r="I195" s="53"/>
      <c r="J195" s="47"/>
      <c r="K195" s="47"/>
      <c r="L195" s="47" t="s">
        <v>39</v>
      </c>
      <c r="M195" s="47" t="s">
        <v>39</v>
      </c>
      <c r="N195" s="55"/>
    </row>
    <row r="196" spans="1:14" ht="80" collapsed="1" x14ac:dyDescent="0.3">
      <c r="A196" s="47" t="s">
        <v>28</v>
      </c>
      <c r="B196" s="47">
        <v>192</v>
      </c>
      <c r="C196" s="51" t="s">
        <v>364</v>
      </c>
      <c r="D196" s="47" t="s">
        <v>682</v>
      </c>
      <c r="E196" s="47" t="s">
        <v>222</v>
      </c>
      <c r="F196" s="47" t="s">
        <v>1055</v>
      </c>
      <c r="G196" s="47" t="str">
        <f>CONCATENATE(TableV5toV6[[#This Row],[LevelA]]," ",TableV5toV6[[#This Row],[v6 Status]])</f>
        <v>Major Must (No NA)</v>
      </c>
      <c r="H196" s="52"/>
      <c r="I196" s="53"/>
      <c r="J196" s="47"/>
      <c r="K196" s="47"/>
      <c r="L196" s="47" t="s">
        <v>27</v>
      </c>
      <c r="M196" s="47" t="s">
        <v>29</v>
      </c>
      <c r="N196" s="47" t="s">
        <v>30</v>
      </c>
    </row>
    <row r="197" spans="1:14" ht="200" collapsed="1" x14ac:dyDescent="0.3">
      <c r="A197" s="57" t="s">
        <v>26</v>
      </c>
      <c r="B197" s="57">
        <v>193</v>
      </c>
      <c r="C197" s="56"/>
      <c r="D197" s="57" t="s">
        <v>734</v>
      </c>
      <c r="E197" s="57" t="s">
        <v>554</v>
      </c>
      <c r="F197" s="57" t="s">
        <v>1057</v>
      </c>
      <c r="G197" s="57" t="str">
        <f>CONCATENATE(TableV5toV6[[#This Row],[LevelA]]," ",TableV5toV6[[#This Row],[v6 Status]])</f>
        <v xml:space="preserve">Major Must </v>
      </c>
      <c r="H197" s="58"/>
      <c r="I197" s="59"/>
      <c r="J197" s="57" t="s">
        <v>44</v>
      </c>
      <c r="K197" s="57" t="s">
        <v>831</v>
      </c>
      <c r="L197" s="57" t="s">
        <v>27</v>
      </c>
      <c r="M197" s="57" t="s">
        <v>27</v>
      </c>
      <c r="N197" s="57"/>
    </row>
    <row r="198" spans="1:14" ht="50" x14ac:dyDescent="0.3">
      <c r="A198" s="47" t="s">
        <v>28</v>
      </c>
      <c r="B198" s="47">
        <v>194</v>
      </c>
      <c r="C198" s="51" t="s">
        <v>366</v>
      </c>
      <c r="D198" s="47" t="s">
        <v>682</v>
      </c>
      <c r="E198" s="47" t="s">
        <v>223</v>
      </c>
      <c r="F198" s="47" t="s">
        <v>1058</v>
      </c>
      <c r="G198" s="47" t="str">
        <f>CONCATENATE(TableV5toV6[[#This Row],[LevelA]]," ",TableV5toV6[[#This Row],[v6 Status]])</f>
        <v>Major Must (No NA)</v>
      </c>
      <c r="H198" s="52"/>
      <c r="I198" s="53"/>
      <c r="J198" s="47"/>
      <c r="K198" s="47"/>
      <c r="L198" s="47" t="s">
        <v>27</v>
      </c>
      <c r="M198" s="47" t="s">
        <v>29</v>
      </c>
      <c r="N198" s="55" t="s">
        <v>30</v>
      </c>
    </row>
    <row r="199" spans="1:14" ht="60" collapsed="1" x14ac:dyDescent="0.3">
      <c r="A199" s="57" t="s">
        <v>26</v>
      </c>
      <c r="B199" s="57">
        <v>195</v>
      </c>
      <c r="C199" s="56"/>
      <c r="D199" s="57" t="s">
        <v>734</v>
      </c>
      <c r="E199" s="57" t="s">
        <v>555</v>
      </c>
      <c r="F199" s="57" t="s">
        <v>1059</v>
      </c>
      <c r="G199" s="57" t="str">
        <f>CONCATENATE(TableV5toV6[[#This Row],[LevelA]]," ",TableV5toV6[[#This Row],[v6 Status]])</f>
        <v xml:space="preserve">Major Must </v>
      </c>
      <c r="H199" s="58"/>
      <c r="I199" s="59"/>
      <c r="J199" s="57" t="s">
        <v>44</v>
      </c>
      <c r="K199" s="57" t="s">
        <v>832</v>
      </c>
      <c r="L199" s="57" t="s">
        <v>27</v>
      </c>
      <c r="M199" s="57" t="s">
        <v>27</v>
      </c>
      <c r="N199" s="57"/>
    </row>
    <row r="200" spans="1:14" ht="40" x14ac:dyDescent="0.3">
      <c r="A200" s="47" t="s">
        <v>28</v>
      </c>
      <c r="B200" s="47">
        <v>196</v>
      </c>
      <c r="C200" s="51" t="s">
        <v>367</v>
      </c>
      <c r="D200" s="47" t="s">
        <v>682</v>
      </c>
      <c r="E200" s="47" t="s">
        <v>224</v>
      </c>
      <c r="F200" s="47" t="s">
        <v>1060</v>
      </c>
      <c r="G200" s="47" t="str">
        <f>CONCATENATE(TableV5toV6[[#This Row],[LevelA]]," ",TableV5toV6[[#This Row],[v6 Status]])</f>
        <v>Minor Must (No NA)</v>
      </c>
      <c r="H200" s="52"/>
      <c r="I200" s="53"/>
      <c r="J200" s="51"/>
      <c r="K200" s="47"/>
      <c r="L200" s="47" t="s">
        <v>39</v>
      </c>
      <c r="M200" s="47" t="s">
        <v>51</v>
      </c>
      <c r="N200" s="55" t="s">
        <v>30</v>
      </c>
    </row>
    <row r="201" spans="1:14" ht="260" collapsed="1" x14ac:dyDescent="0.3">
      <c r="A201" s="57" t="s">
        <v>26</v>
      </c>
      <c r="B201" s="57">
        <v>197</v>
      </c>
      <c r="C201" s="56"/>
      <c r="D201" s="57" t="s">
        <v>735</v>
      </c>
      <c r="E201" s="57" t="s">
        <v>556</v>
      </c>
      <c r="F201" s="57" t="s">
        <v>1061</v>
      </c>
      <c r="G201" s="57" t="str">
        <f>CONCATENATE(TableV5toV6[[#This Row],[LevelA]]," ",TableV5toV6[[#This Row],[v6 Status]])</f>
        <v>Major Must (Merged)</v>
      </c>
      <c r="H201" s="58"/>
      <c r="I201" s="59"/>
      <c r="J201" s="57" t="s">
        <v>44</v>
      </c>
      <c r="K201" s="57" t="s">
        <v>833</v>
      </c>
      <c r="L201" s="57" t="s">
        <v>27</v>
      </c>
      <c r="M201" s="57" t="s">
        <v>27</v>
      </c>
      <c r="N201" s="57" t="s">
        <v>1258</v>
      </c>
    </row>
    <row r="202" spans="1:14" ht="200" x14ac:dyDescent="0.3">
      <c r="A202" s="47" t="s">
        <v>28</v>
      </c>
      <c r="B202" s="47">
        <v>198</v>
      </c>
      <c r="C202" s="51" t="s">
        <v>368</v>
      </c>
      <c r="D202" s="47" t="s">
        <v>684</v>
      </c>
      <c r="E202" s="47" t="s">
        <v>226</v>
      </c>
      <c r="F202" s="47" t="s">
        <v>1062</v>
      </c>
      <c r="G202" s="47" t="str">
        <f>CONCATENATE(TableV5toV6[[#This Row],[LevelA]]," ",TableV5toV6[[#This Row],[v6 Status]])</f>
        <v>Major Must (No NA)</v>
      </c>
      <c r="H202" s="52"/>
      <c r="I202" s="53"/>
      <c r="J202" s="47"/>
      <c r="K202" s="47"/>
      <c r="L202" s="47" t="s">
        <v>27</v>
      </c>
      <c r="M202" s="47" t="s">
        <v>29</v>
      </c>
      <c r="N202" s="55" t="s">
        <v>30</v>
      </c>
    </row>
    <row r="203" spans="1:14" ht="60" x14ac:dyDescent="0.3">
      <c r="A203" s="47" t="s">
        <v>28</v>
      </c>
      <c r="B203" s="47">
        <v>199</v>
      </c>
      <c r="C203" s="46"/>
      <c r="D203" s="41" t="s">
        <v>684</v>
      </c>
      <c r="E203" s="41" t="s">
        <v>228</v>
      </c>
      <c r="F203" s="41" t="s">
        <v>1252</v>
      </c>
      <c r="G203" s="47" t="str">
        <f>CONCATENATE(TableV5toV6[[#This Row],[LevelA]]," ",TableV5toV6[[#This Row],[v6 Status]])</f>
        <v>Minor Must (No NA)</v>
      </c>
      <c r="H203" s="52"/>
      <c r="I203" s="53"/>
      <c r="J203" s="47"/>
      <c r="K203" s="47"/>
      <c r="L203" s="47" t="s">
        <v>39</v>
      </c>
      <c r="M203" s="47" t="s">
        <v>51</v>
      </c>
      <c r="N203" s="55" t="s">
        <v>30</v>
      </c>
    </row>
    <row r="204" spans="1:14" ht="40" collapsed="1" x14ac:dyDescent="0.3">
      <c r="A204" s="47" t="s">
        <v>28</v>
      </c>
      <c r="B204" s="47">
        <v>200</v>
      </c>
      <c r="C204" s="51" t="s">
        <v>369</v>
      </c>
      <c r="D204" s="47" t="s">
        <v>684</v>
      </c>
      <c r="E204" s="47" t="s">
        <v>230</v>
      </c>
      <c r="F204" s="47" t="s">
        <v>1231</v>
      </c>
      <c r="G204" s="47" t="str">
        <f>CONCATENATE(TableV5toV6[[#This Row],[LevelA]]," ",TableV5toV6[[#This Row],[v6 Status]])</f>
        <v>Minor Must (No NA)</v>
      </c>
      <c r="H204" s="52"/>
      <c r="I204" s="53"/>
      <c r="J204" s="47"/>
      <c r="K204" s="47"/>
      <c r="L204" s="47" t="s">
        <v>39</v>
      </c>
      <c r="M204" s="47" t="s">
        <v>51</v>
      </c>
      <c r="N204" s="47" t="s">
        <v>30</v>
      </c>
    </row>
    <row r="205" spans="1:14" ht="150" x14ac:dyDescent="0.3">
      <c r="A205" s="57" t="s">
        <v>26</v>
      </c>
      <c r="B205" s="57">
        <v>201</v>
      </c>
      <c r="C205" s="56"/>
      <c r="D205" s="57" t="s">
        <v>735</v>
      </c>
      <c r="E205" s="57" t="s">
        <v>557</v>
      </c>
      <c r="F205" s="57" t="s">
        <v>1063</v>
      </c>
      <c r="G205" s="57" t="str">
        <f>CONCATENATE(TableV5toV6[[#This Row],[LevelA]]," ",TableV5toV6[[#This Row],[v6 Status]])</f>
        <v>Minor Must (Merged)</v>
      </c>
      <c r="H205" s="58"/>
      <c r="I205" s="59"/>
      <c r="J205" s="57" t="s">
        <v>44</v>
      </c>
      <c r="K205" s="57" t="s">
        <v>834</v>
      </c>
      <c r="L205" s="57" t="s">
        <v>39</v>
      </c>
      <c r="M205" s="57" t="s">
        <v>39</v>
      </c>
      <c r="N205" s="63" t="s">
        <v>1258</v>
      </c>
    </row>
    <row r="206" spans="1:14" ht="80" collapsed="1" x14ac:dyDescent="0.3">
      <c r="A206" s="47" t="s">
        <v>28</v>
      </c>
      <c r="B206" s="47">
        <v>202</v>
      </c>
      <c r="C206" s="51" t="s">
        <v>370</v>
      </c>
      <c r="D206" s="47" t="s">
        <v>684</v>
      </c>
      <c r="E206" s="47" t="s">
        <v>227</v>
      </c>
      <c r="F206" s="47" t="s">
        <v>1064</v>
      </c>
      <c r="G206" s="47" t="str">
        <f>CONCATENATE(TableV5toV6[[#This Row],[LevelA]]," ",TableV5toV6[[#This Row],[v6 Status]])</f>
        <v>Minor Must (No NA)</v>
      </c>
      <c r="H206" s="52"/>
      <c r="I206" s="53"/>
      <c r="J206" s="47"/>
      <c r="K206" s="47"/>
      <c r="L206" s="47" t="s">
        <v>39</v>
      </c>
      <c r="M206" s="47" t="s">
        <v>51</v>
      </c>
      <c r="N206" s="47" t="s">
        <v>30</v>
      </c>
    </row>
    <row r="207" spans="1:14" ht="70" x14ac:dyDescent="0.3">
      <c r="A207" s="47" t="s">
        <v>28</v>
      </c>
      <c r="B207" s="47">
        <v>203</v>
      </c>
      <c r="C207" s="51" t="s">
        <v>371</v>
      </c>
      <c r="D207" s="47" t="s">
        <v>684</v>
      </c>
      <c r="E207" s="47" t="s">
        <v>229</v>
      </c>
      <c r="F207" s="47" t="s">
        <v>1065</v>
      </c>
      <c r="G207" s="47" t="str">
        <f>CONCATENATE(TableV5toV6[[#This Row],[LevelA]]," ",TableV5toV6[[#This Row],[v6 Status]])</f>
        <v>Minor Must (No NA)</v>
      </c>
      <c r="H207" s="52"/>
      <c r="I207" s="53"/>
      <c r="J207" s="51"/>
      <c r="K207" s="47"/>
      <c r="L207" s="47" t="s">
        <v>39</v>
      </c>
      <c r="M207" s="47" t="s">
        <v>51</v>
      </c>
      <c r="N207" s="55" t="s">
        <v>30</v>
      </c>
    </row>
    <row r="208" spans="1:14" ht="70" collapsed="1" x14ac:dyDescent="0.3">
      <c r="A208" s="47" t="s">
        <v>28</v>
      </c>
      <c r="B208" s="47">
        <v>204</v>
      </c>
      <c r="C208" s="51" t="s">
        <v>372</v>
      </c>
      <c r="D208" s="47" t="s">
        <v>684</v>
      </c>
      <c r="E208" s="47" t="s">
        <v>231</v>
      </c>
      <c r="F208" s="47" t="s">
        <v>1232</v>
      </c>
      <c r="G208" s="47" t="str">
        <f>CONCATENATE(TableV5toV6[[#This Row],[LevelA]]," ",TableV5toV6[[#This Row],[v6 Status]])</f>
        <v>Minor Must (No NA)</v>
      </c>
      <c r="H208" s="52"/>
      <c r="I208" s="53"/>
      <c r="J208" s="47"/>
      <c r="K208" s="47"/>
      <c r="L208" s="47" t="s">
        <v>39</v>
      </c>
      <c r="M208" s="47" t="s">
        <v>51</v>
      </c>
      <c r="N208" s="47" t="s">
        <v>30</v>
      </c>
    </row>
    <row r="209" spans="1:14" ht="70" x14ac:dyDescent="0.3">
      <c r="A209" s="47" t="s">
        <v>28</v>
      </c>
      <c r="B209" s="47">
        <v>205</v>
      </c>
      <c r="C209" s="51" t="s">
        <v>373</v>
      </c>
      <c r="D209" s="47" t="s">
        <v>684</v>
      </c>
      <c r="E209" s="47" t="s">
        <v>232</v>
      </c>
      <c r="F209" s="47" t="s">
        <v>1066</v>
      </c>
      <c r="G209" s="47" t="str">
        <f>CONCATENATE(TableV5toV6[[#This Row],[LevelA]]," ",TableV5toV6[[#This Row],[v6 Status]])</f>
        <v xml:space="preserve">Minor Must </v>
      </c>
      <c r="H209" s="52"/>
      <c r="I209" s="53"/>
      <c r="J209" s="51"/>
      <c r="K209" s="47"/>
      <c r="L209" s="47" t="s">
        <v>39</v>
      </c>
      <c r="M209" s="47" t="s">
        <v>39</v>
      </c>
      <c r="N209" s="55"/>
    </row>
    <row r="210" spans="1:14" ht="70" collapsed="1" x14ac:dyDescent="0.3">
      <c r="A210" s="57" t="s">
        <v>26</v>
      </c>
      <c r="B210" s="57">
        <v>206</v>
      </c>
      <c r="C210" s="56"/>
      <c r="D210" s="57" t="s">
        <v>735</v>
      </c>
      <c r="E210" s="57" t="s">
        <v>558</v>
      </c>
      <c r="F210" s="57" t="s">
        <v>1067</v>
      </c>
      <c r="G210" s="57" t="str">
        <f>CONCATENATE(TableV5toV6[[#This Row],[LevelA]]," ",TableV5toV6[[#This Row],[v6 Status]])</f>
        <v xml:space="preserve">Minor Must </v>
      </c>
      <c r="H210" s="58"/>
      <c r="I210" s="59"/>
      <c r="J210" s="57" t="s">
        <v>49</v>
      </c>
      <c r="K210" s="57" t="s">
        <v>835</v>
      </c>
      <c r="L210" s="57" t="s">
        <v>39</v>
      </c>
      <c r="M210" s="57" t="s">
        <v>39</v>
      </c>
      <c r="N210" s="57"/>
    </row>
    <row r="211" spans="1:14" ht="60" x14ac:dyDescent="0.3">
      <c r="A211" s="47" t="s">
        <v>28</v>
      </c>
      <c r="B211" s="47">
        <v>207</v>
      </c>
      <c r="C211" s="51" t="s">
        <v>374</v>
      </c>
      <c r="D211" s="47" t="s">
        <v>684</v>
      </c>
      <c r="E211" s="47" t="s">
        <v>233</v>
      </c>
      <c r="F211" s="47" t="s">
        <v>1068</v>
      </c>
      <c r="G211" s="47" t="str">
        <f>CONCATENATE(TableV5toV6[[#This Row],[LevelA]]," ",TableV5toV6[[#This Row],[v6 Status]])</f>
        <v xml:space="preserve">Minor Must </v>
      </c>
      <c r="H211" s="52"/>
      <c r="I211" s="53"/>
      <c r="J211" s="47"/>
      <c r="K211" s="47"/>
      <c r="L211" s="47" t="s">
        <v>39</v>
      </c>
      <c r="M211" s="47" t="s">
        <v>39</v>
      </c>
      <c r="N211" s="55"/>
    </row>
    <row r="212" spans="1:14" ht="70" collapsed="1" x14ac:dyDescent="0.3">
      <c r="A212" s="57" t="s">
        <v>26</v>
      </c>
      <c r="B212" s="57">
        <v>208</v>
      </c>
      <c r="C212" s="56"/>
      <c r="D212" s="57" t="s">
        <v>735</v>
      </c>
      <c r="E212" s="57" t="s">
        <v>559</v>
      </c>
      <c r="F212" s="57" t="s">
        <v>1069</v>
      </c>
      <c r="G212" s="57" t="str">
        <f>CONCATENATE(TableV5toV6[[#This Row],[LevelA]]," ",TableV5toV6[[#This Row],[v6 Status]])</f>
        <v xml:space="preserve">Recom. </v>
      </c>
      <c r="H212" s="58"/>
      <c r="I212" s="59"/>
      <c r="J212" s="57" t="s">
        <v>49</v>
      </c>
      <c r="K212" s="57" t="s">
        <v>835</v>
      </c>
      <c r="L212" s="57" t="s">
        <v>46</v>
      </c>
      <c r="M212" s="57" t="s">
        <v>46</v>
      </c>
      <c r="N212" s="57"/>
    </row>
    <row r="213" spans="1:14" ht="80" x14ac:dyDescent="0.3">
      <c r="A213" s="47" t="s">
        <v>28</v>
      </c>
      <c r="B213" s="47">
        <v>209</v>
      </c>
      <c r="C213" s="51" t="s">
        <v>375</v>
      </c>
      <c r="D213" s="47" t="s">
        <v>684</v>
      </c>
      <c r="E213" s="47" t="s">
        <v>560</v>
      </c>
      <c r="F213" s="47" t="s">
        <v>1070</v>
      </c>
      <c r="G213" s="47" t="str">
        <f>CONCATENATE(TableV5toV6[[#This Row],[LevelA]]," ",TableV5toV6[[#This Row],[v6 Status]])</f>
        <v xml:space="preserve">Recom. </v>
      </c>
      <c r="H213" s="52"/>
      <c r="I213" s="53"/>
      <c r="J213" s="51"/>
      <c r="K213" s="47"/>
      <c r="L213" s="47" t="s">
        <v>46</v>
      </c>
      <c r="M213" s="47" t="s">
        <v>46</v>
      </c>
      <c r="N213" s="55"/>
    </row>
    <row r="214" spans="1:14" ht="90" collapsed="1" x14ac:dyDescent="0.3">
      <c r="A214" s="57" t="s">
        <v>26</v>
      </c>
      <c r="B214" s="57">
        <v>210</v>
      </c>
      <c r="C214" s="56"/>
      <c r="D214" s="57" t="s">
        <v>735</v>
      </c>
      <c r="E214" s="57" t="s">
        <v>561</v>
      </c>
      <c r="F214" s="57" t="s">
        <v>1071</v>
      </c>
      <c r="G214" s="57" t="str">
        <f>CONCATENATE(TableV5toV6[[#This Row],[LevelA]]," ",TableV5toV6[[#This Row],[v6 Status]])</f>
        <v>Recom. (New)</v>
      </c>
      <c r="H214" s="58"/>
      <c r="I214" s="59"/>
      <c r="J214" s="57" t="s">
        <v>32</v>
      </c>
      <c r="K214" s="57" t="s">
        <v>836</v>
      </c>
      <c r="L214" s="57" t="s">
        <v>46</v>
      </c>
      <c r="M214" s="57" t="s">
        <v>55</v>
      </c>
      <c r="N214" s="57" t="s">
        <v>1239</v>
      </c>
    </row>
    <row r="215" spans="1:14" ht="20" x14ac:dyDescent="0.3">
      <c r="A215" s="47" t="s">
        <v>28</v>
      </c>
      <c r="B215" s="47">
        <v>211</v>
      </c>
      <c r="C215" s="51" t="s">
        <v>376</v>
      </c>
      <c r="D215" s="47" t="s">
        <v>464</v>
      </c>
      <c r="E215" s="47" t="s">
        <v>464</v>
      </c>
      <c r="F215" s="47" t="s">
        <v>464</v>
      </c>
      <c r="G215" s="47" t="str">
        <f>CONCATENATE(TableV5toV6[[#This Row],[LevelA]]," ",TableV5toV6[[#This Row],[v6 Status]])</f>
        <v xml:space="preserve">New in IFA v6 </v>
      </c>
      <c r="H215" s="64" t="s">
        <v>34</v>
      </c>
      <c r="I215" s="65"/>
      <c r="J215" s="67"/>
      <c r="K215" s="66"/>
      <c r="L215" s="47" t="s">
        <v>464</v>
      </c>
      <c r="M215" s="47" t="s">
        <v>36</v>
      </c>
      <c r="N215" s="55"/>
    </row>
    <row r="216" spans="1:14" ht="60" x14ac:dyDescent="0.3">
      <c r="A216" s="57" t="s">
        <v>26</v>
      </c>
      <c r="B216" s="57">
        <v>212</v>
      </c>
      <c r="C216" s="56"/>
      <c r="D216" s="57" t="s">
        <v>736</v>
      </c>
      <c r="E216" s="57" t="s">
        <v>562</v>
      </c>
      <c r="F216" s="57" t="s">
        <v>1072</v>
      </c>
      <c r="G216" s="57" t="str">
        <f>CONCATENATE(TableV5toV6[[#This Row],[LevelA]]," ",TableV5toV6[[#This Row],[v6 Status]])</f>
        <v xml:space="preserve">Minor Must </v>
      </c>
      <c r="H216" s="58"/>
      <c r="I216" s="59"/>
      <c r="J216" s="57" t="s">
        <v>68</v>
      </c>
      <c r="K216" s="57" t="s">
        <v>837</v>
      </c>
      <c r="L216" s="57" t="s">
        <v>39</v>
      </c>
      <c r="M216" s="57" t="s">
        <v>39</v>
      </c>
      <c r="N216" s="57"/>
    </row>
    <row r="217" spans="1:14" ht="60" x14ac:dyDescent="0.3">
      <c r="A217" s="47" t="s">
        <v>28</v>
      </c>
      <c r="B217" s="47">
        <v>213</v>
      </c>
      <c r="C217" s="51" t="s">
        <v>377</v>
      </c>
      <c r="D217" s="47" t="s">
        <v>685</v>
      </c>
      <c r="E217" s="47" t="s">
        <v>234</v>
      </c>
      <c r="F217" s="47" t="s">
        <v>1073</v>
      </c>
      <c r="G217" s="47" t="str">
        <f>CONCATENATE(TableV5toV6[[#This Row],[LevelA]]," ",TableV5toV6[[#This Row],[v6 Status]])</f>
        <v>Minor Must (No NA)</v>
      </c>
      <c r="H217" s="52"/>
      <c r="I217" s="53"/>
      <c r="J217" s="51"/>
      <c r="K217" s="47"/>
      <c r="L217" s="47" t="s">
        <v>39</v>
      </c>
      <c r="M217" s="47" t="s">
        <v>51</v>
      </c>
      <c r="N217" s="55" t="s">
        <v>30</v>
      </c>
    </row>
    <row r="218" spans="1:14" ht="180" collapsed="1" x14ac:dyDescent="0.3">
      <c r="A218" s="57" t="s">
        <v>26</v>
      </c>
      <c r="B218" s="57">
        <v>214</v>
      </c>
      <c r="C218" s="56"/>
      <c r="D218" s="57" t="s">
        <v>737</v>
      </c>
      <c r="E218" s="57" t="s">
        <v>563</v>
      </c>
      <c r="F218" s="57" t="s">
        <v>1074</v>
      </c>
      <c r="G218" s="57" t="str">
        <f>CONCATENATE(TableV5toV6[[#This Row],[LevelA]]," ",TableV5toV6[[#This Row],[v6 Status]])</f>
        <v>Major Must (Merged)</v>
      </c>
      <c r="H218" s="58"/>
      <c r="I218" s="59"/>
      <c r="J218" s="57" t="s">
        <v>48</v>
      </c>
      <c r="K218" s="57" t="s">
        <v>838</v>
      </c>
      <c r="L218" s="57" t="s">
        <v>27</v>
      </c>
      <c r="M218" s="57" t="s">
        <v>27</v>
      </c>
      <c r="N218" s="57" t="s">
        <v>1258</v>
      </c>
    </row>
    <row r="219" spans="1:14" ht="130" x14ac:dyDescent="0.3">
      <c r="A219" s="47" t="s">
        <v>28</v>
      </c>
      <c r="B219" s="47">
        <v>215</v>
      </c>
      <c r="C219" s="51" t="s">
        <v>378</v>
      </c>
      <c r="D219" s="47" t="s">
        <v>686</v>
      </c>
      <c r="E219" s="47" t="s">
        <v>235</v>
      </c>
      <c r="F219" s="47" t="s">
        <v>1075</v>
      </c>
      <c r="G219" s="47" t="str">
        <f>CONCATENATE(TableV5toV6[[#This Row],[LevelA]]," ",TableV5toV6[[#This Row],[v6 Status]])</f>
        <v>Major Must (No NA)</v>
      </c>
      <c r="H219" s="52"/>
      <c r="I219" s="53"/>
      <c r="J219" s="47"/>
      <c r="K219" s="47"/>
      <c r="L219" s="47" t="s">
        <v>27</v>
      </c>
      <c r="M219" s="47" t="s">
        <v>29</v>
      </c>
      <c r="N219" s="55" t="s">
        <v>30</v>
      </c>
    </row>
    <row r="220" spans="1:14" ht="50" x14ac:dyDescent="0.3">
      <c r="A220" s="47" t="s">
        <v>28</v>
      </c>
      <c r="B220" s="47">
        <v>216</v>
      </c>
      <c r="C220" s="51" t="s">
        <v>379</v>
      </c>
      <c r="D220" s="47" t="s">
        <v>686</v>
      </c>
      <c r="E220" s="47" t="s">
        <v>238</v>
      </c>
      <c r="F220" s="47" t="s">
        <v>1076</v>
      </c>
      <c r="G220" s="47" t="str">
        <f>CONCATENATE(TableV5toV6[[#This Row],[LevelA]]," ",TableV5toV6[[#This Row],[v6 Status]])</f>
        <v>Minor Must (No NA)</v>
      </c>
      <c r="H220" s="52"/>
      <c r="I220" s="53"/>
      <c r="J220" s="47"/>
      <c r="K220" s="47"/>
      <c r="L220" s="47" t="s">
        <v>39</v>
      </c>
      <c r="M220" s="47" t="s">
        <v>51</v>
      </c>
      <c r="N220" s="47" t="s">
        <v>30</v>
      </c>
    </row>
    <row r="221" spans="1:14" ht="60" collapsed="1" x14ac:dyDescent="0.3">
      <c r="A221" s="47" t="s">
        <v>28</v>
      </c>
      <c r="B221" s="47">
        <v>217</v>
      </c>
      <c r="C221" s="51" t="s">
        <v>380</v>
      </c>
      <c r="D221" s="47" t="s">
        <v>686</v>
      </c>
      <c r="E221" s="47" t="s">
        <v>240</v>
      </c>
      <c r="F221" s="47" t="s">
        <v>1077</v>
      </c>
      <c r="G221" s="47" t="str">
        <f>CONCATENATE(TableV5toV6[[#This Row],[LevelA]]," ",TableV5toV6[[#This Row],[v6 Status]])</f>
        <v>Minor Must (No NA)</v>
      </c>
      <c r="H221" s="52"/>
      <c r="I221" s="53"/>
      <c r="J221" s="51"/>
      <c r="K221" s="47"/>
      <c r="L221" s="47" t="s">
        <v>39</v>
      </c>
      <c r="M221" s="47" t="s">
        <v>51</v>
      </c>
      <c r="N221" s="47" t="s">
        <v>30</v>
      </c>
    </row>
    <row r="222" spans="1:14" ht="40" x14ac:dyDescent="0.3">
      <c r="A222" s="47" t="s">
        <v>28</v>
      </c>
      <c r="B222" s="47">
        <v>218</v>
      </c>
      <c r="C222" s="51" t="s">
        <v>381</v>
      </c>
      <c r="D222" s="47" t="s">
        <v>686</v>
      </c>
      <c r="E222" s="47" t="s">
        <v>244</v>
      </c>
      <c r="F222" s="47" t="s">
        <v>1078</v>
      </c>
      <c r="G222" s="47" t="str">
        <f>CONCATENATE(TableV5toV6[[#This Row],[LevelA]]," ",TableV5toV6[[#This Row],[v6 Status]])</f>
        <v>Minor Must (No NA)</v>
      </c>
      <c r="H222" s="52"/>
      <c r="I222" s="53"/>
      <c r="J222" s="51"/>
      <c r="K222" s="47"/>
      <c r="L222" s="47" t="s">
        <v>39</v>
      </c>
      <c r="M222" s="47" t="s">
        <v>51</v>
      </c>
      <c r="N222" s="47" t="s">
        <v>30</v>
      </c>
    </row>
    <row r="223" spans="1:14" ht="50" collapsed="1" x14ac:dyDescent="0.3">
      <c r="A223" s="47" t="s">
        <v>28</v>
      </c>
      <c r="B223" s="47">
        <v>219</v>
      </c>
      <c r="C223" s="51" t="s">
        <v>382</v>
      </c>
      <c r="D223" s="47" t="s">
        <v>686</v>
      </c>
      <c r="E223" s="47" t="s">
        <v>245</v>
      </c>
      <c r="F223" s="47" t="s">
        <v>1079</v>
      </c>
      <c r="G223" s="47" t="str">
        <f>CONCATENATE(TableV5toV6[[#This Row],[LevelA]]," ",TableV5toV6[[#This Row],[v6 Status]])</f>
        <v xml:space="preserve">Minor Must </v>
      </c>
      <c r="H223" s="52"/>
      <c r="I223" s="53"/>
      <c r="J223" s="51"/>
      <c r="K223" s="47"/>
      <c r="L223" s="47" t="s">
        <v>39</v>
      </c>
      <c r="M223" s="47" t="s">
        <v>39</v>
      </c>
      <c r="N223" s="55"/>
    </row>
    <row r="224" spans="1:14" ht="100" x14ac:dyDescent="0.3">
      <c r="A224" s="57" t="s">
        <v>26</v>
      </c>
      <c r="B224" s="57">
        <v>220</v>
      </c>
      <c r="C224" s="56"/>
      <c r="D224" s="57" t="s">
        <v>737</v>
      </c>
      <c r="E224" s="57" t="s">
        <v>564</v>
      </c>
      <c r="F224" s="57" t="s">
        <v>1080</v>
      </c>
      <c r="G224" s="57" t="str">
        <f>CONCATENATE(TableV5toV6[[#This Row],[LevelA]]," ",TableV5toV6[[#This Row],[v6 Status]])</f>
        <v>Minor Must (Merged)</v>
      </c>
      <c r="H224" s="58"/>
      <c r="I224" s="59"/>
      <c r="J224" s="57" t="s">
        <v>47</v>
      </c>
      <c r="K224" s="57" t="s">
        <v>805</v>
      </c>
      <c r="L224" s="57" t="s">
        <v>39</v>
      </c>
      <c r="M224" s="57" t="s">
        <v>39</v>
      </c>
      <c r="N224" s="57" t="s">
        <v>1258</v>
      </c>
    </row>
    <row r="225" spans="1:14" ht="90" x14ac:dyDescent="0.3">
      <c r="A225" s="41" t="s">
        <v>28</v>
      </c>
      <c r="B225" s="41">
        <v>221</v>
      </c>
      <c r="C225" s="46" t="s">
        <v>383</v>
      </c>
      <c r="D225" s="41" t="s">
        <v>686</v>
      </c>
      <c r="E225" s="41" t="s">
        <v>236</v>
      </c>
      <c r="F225" s="41" t="s">
        <v>1081</v>
      </c>
      <c r="G225" s="41" t="s">
        <v>1253</v>
      </c>
      <c r="H225" s="54"/>
      <c r="I225" s="42"/>
      <c r="J225" s="43"/>
      <c r="K225" s="43"/>
      <c r="L225" s="41" t="s">
        <v>39</v>
      </c>
      <c r="M225" s="43" t="s">
        <v>51</v>
      </c>
      <c r="N225" s="43" t="s">
        <v>30</v>
      </c>
    </row>
    <row r="226" spans="1:14" ht="40" x14ac:dyDescent="0.3">
      <c r="A226" s="47" t="s">
        <v>28</v>
      </c>
      <c r="B226" s="47">
        <v>222</v>
      </c>
      <c r="C226" s="46"/>
      <c r="D226" s="41" t="s">
        <v>686</v>
      </c>
      <c r="E226" s="41" t="s">
        <v>241</v>
      </c>
      <c r="F226" s="41" t="s">
        <v>1255</v>
      </c>
      <c r="G226" s="47" t="str">
        <f>CONCATENATE(TableV5toV6[[#This Row],[LevelA]]," ",TableV5toV6[[#This Row],[v6 Status]])</f>
        <v xml:space="preserve">Minor Must </v>
      </c>
      <c r="H226" s="52"/>
      <c r="I226" s="53"/>
      <c r="J226" s="51"/>
      <c r="K226" s="47"/>
      <c r="L226" s="47" t="s">
        <v>39</v>
      </c>
      <c r="M226" s="47" t="s">
        <v>39</v>
      </c>
      <c r="N226" s="43"/>
    </row>
    <row r="227" spans="1:14" ht="40" collapsed="1" x14ac:dyDescent="0.3">
      <c r="A227" s="47" t="s">
        <v>28</v>
      </c>
      <c r="B227" s="47">
        <v>223</v>
      </c>
      <c r="C227" s="51"/>
      <c r="D227" s="47" t="s">
        <v>686</v>
      </c>
      <c r="E227" s="47" t="s">
        <v>246</v>
      </c>
      <c r="F227" s="47" t="s">
        <v>1254</v>
      </c>
      <c r="G227" s="47" t="str">
        <f>CONCATENATE(TableV5toV6[[#This Row],[LevelA]]," ",TableV5toV6[[#This Row],[v6 Status]])</f>
        <v>Minor Must (No NA)</v>
      </c>
      <c r="H227" s="52"/>
      <c r="I227" s="53"/>
      <c r="J227" s="47"/>
      <c r="K227" s="47"/>
      <c r="L227" s="47" t="s">
        <v>39</v>
      </c>
      <c r="M227" s="47" t="s">
        <v>51</v>
      </c>
      <c r="N227" s="55" t="s">
        <v>30</v>
      </c>
    </row>
    <row r="228" spans="1:14" ht="20" x14ac:dyDescent="0.3">
      <c r="A228" s="57" t="s">
        <v>26</v>
      </c>
      <c r="B228" s="57">
        <v>224</v>
      </c>
      <c r="C228" s="56"/>
      <c r="D228" s="57" t="s">
        <v>41</v>
      </c>
      <c r="E228" s="57" t="s">
        <v>1240</v>
      </c>
      <c r="F228" s="57" t="s">
        <v>1240</v>
      </c>
      <c r="G228" s="57" t="str">
        <f>CONCATENATE(TableV5toV6[[#This Row],[LevelA]]," ",TableV5toV6[[#This Row],[v6 Status]])</f>
        <v xml:space="preserve">Removed </v>
      </c>
      <c r="H228" s="60" t="s">
        <v>34</v>
      </c>
      <c r="I228" s="61"/>
      <c r="J228" s="62"/>
      <c r="K228" s="62"/>
      <c r="L228" s="57" t="s">
        <v>41</v>
      </c>
      <c r="M228" s="57" t="s">
        <v>41</v>
      </c>
      <c r="N228" s="63"/>
    </row>
    <row r="229" spans="1:14" ht="50" x14ac:dyDescent="0.3">
      <c r="A229" s="47" t="s">
        <v>28</v>
      </c>
      <c r="B229" s="47">
        <v>225</v>
      </c>
      <c r="C229" s="51" t="s">
        <v>1245</v>
      </c>
      <c r="D229" s="47" t="s">
        <v>686</v>
      </c>
      <c r="E229" s="47" t="s">
        <v>237</v>
      </c>
      <c r="F229" s="47" t="s">
        <v>1213</v>
      </c>
      <c r="G229" s="47" t="str">
        <f>CONCATENATE(TableV5toV6[[#This Row],[LevelA]]," ",TableV5toV6[[#This Row],[v6 Status]])</f>
        <v>Minor Must (No NA)</v>
      </c>
      <c r="H229" s="52"/>
      <c r="I229" s="53"/>
      <c r="J229" s="47"/>
      <c r="K229" s="47"/>
      <c r="L229" s="47" t="s">
        <v>39</v>
      </c>
      <c r="M229" s="47" t="s">
        <v>51</v>
      </c>
      <c r="N229" s="55" t="s">
        <v>30</v>
      </c>
    </row>
    <row r="230" spans="1:14" ht="50" x14ac:dyDescent="0.3">
      <c r="A230" s="57" t="s">
        <v>26</v>
      </c>
      <c r="B230" s="57">
        <v>226</v>
      </c>
      <c r="C230" s="56"/>
      <c r="D230" s="57" t="s">
        <v>737</v>
      </c>
      <c r="E230" s="57" t="s">
        <v>565</v>
      </c>
      <c r="F230" s="57" t="s">
        <v>1082</v>
      </c>
      <c r="G230" s="57" t="str">
        <f>CONCATENATE(TableV5toV6[[#This Row],[LevelA]]," ",TableV5toV6[[#This Row],[v6 Status]])</f>
        <v xml:space="preserve">Minor Must </v>
      </c>
      <c r="H230" s="58"/>
      <c r="I230" s="59"/>
      <c r="J230" s="57" t="s">
        <v>47</v>
      </c>
      <c r="K230" s="57" t="s">
        <v>805</v>
      </c>
      <c r="L230" s="57" t="s">
        <v>39</v>
      </c>
      <c r="M230" s="57" t="s">
        <v>39</v>
      </c>
      <c r="N230" s="57"/>
    </row>
    <row r="231" spans="1:14" ht="60" collapsed="1" x14ac:dyDescent="0.3">
      <c r="A231" s="47" t="s">
        <v>28</v>
      </c>
      <c r="B231" s="47">
        <v>227</v>
      </c>
      <c r="C231" s="51" t="s">
        <v>384</v>
      </c>
      <c r="D231" s="47" t="s">
        <v>686</v>
      </c>
      <c r="E231" s="47" t="s">
        <v>239</v>
      </c>
      <c r="F231" s="47" t="s">
        <v>1083</v>
      </c>
      <c r="G231" s="47" t="str">
        <f>CONCATENATE(TableV5toV6[[#This Row],[LevelA]]," ",TableV5toV6[[#This Row],[v6 Status]])</f>
        <v>Minor Must (No NA)</v>
      </c>
      <c r="H231" s="52"/>
      <c r="I231" s="53"/>
      <c r="J231" s="51"/>
      <c r="K231" s="47"/>
      <c r="L231" s="47" t="s">
        <v>39</v>
      </c>
      <c r="M231" s="47" t="s">
        <v>51</v>
      </c>
      <c r="N231" s="55" t="s">
        <v>30</v>
      </c>
    </row>
    <row r="232" spans="1:14" ht="60" x14ac:dyDescent="0.3">
      <c r="A232" s="57" t="s">
        <v>26</v>
      </c>
      <c r="B232" s="57">
        <v>228</v>
      </c>
      <c r="C232" s="56"/>
      <c r="D232" s="57" t="s">
        <v>737</v>
      </c>
      <c r="E232" s="57" t="s">
        <v>566</v>
      </c>
      <c r="F232" s="57" t="s">
        <v>1084</v>
      </c>
      <c r="G232" s="57" t="str">
        <f>CONCATENATE(TableV5toV6[[#This Row],[LevelA]]," ",TableV5toV6[[#This Row],[v6 Status]])</f>
        <v>Minor Must (Merged)</v>
      </c>
      <c r="H232" s="58"/>
      <c r="I232" s="59"/>
      <c r="J232" s="57" t="s">
        <v>47</v>
      </c>
      <c r="K232" s="57" t="s">
        <v>805</v>
      </c>
      <c r="L232" s="57" t="s">
        <v>39</v>
      </c>
      <c r="M232" s="57" t="s">
        <v>39</v>
      </c>
      <c r="N232" s="57" t="s">
        <v>1258</v>
      </c>
    </row>
    <row r="233" spans="1:14" ht="50" collapsed="1" x14ac:dyDescent="0.3">
      <c r="A233" s="47" t="s">
        <v>28</v>
      </c>
      <c r="B233" s="47">
        <v>229</v>
      </c>
      <c r="C233" s="51" t="s">
        <v>385</v>
      </c>
      <c r="D233" s="47" t="s">
        <v>686</v>
      </c>
      <c r="E233" s="47" t="s">
        <v>242</v>
      </c>
      <c r="F233" s="47" t="s">
        <v>1085</v>
      </c>
      <c r="G233" s="47" t="str">
        <f>CONCATENATE(TableV5toV6[[#This Row],[LevelA]]," ",TableV5toV6[[#This Row],[v6 Status]])</f>
        <v xml:space="preserve">Minor Must </v>
      </c>
      <c r="H233" s="52"/>
      <c r="I233" s="53"/>
      <c r="J233" s="47"/>
      <c r="K233" s="47"/>
      <c r="L233" s="47" t="s">
        <v>39</v>
      </c>
      <c r="M233" s="47" t="s">
        <v>39</v>
      </c>
      <c r="N233" s="55"/>
    </row>
    <row r="234" spans="1:14" ht="50" collapsed="1" x14ac:dyDescent="0.3">
      <c r="A234" s="47" t="s">
        <v>28</v>
      </c>
      <c r="B234" s="47">
        <v>230</v>
      </c>
      <c r="C234" s="51" t="s">
        <v>386</v>
      </c>
      <c r="D234" s="47" t="s">
        <v>686</v>
      </c>
      <c r="E234" s="47" t="s">
        <v>243</v>
      </c>
      <c r="F234" s="47" t="s">
        <v>1086</v>
      </c>
      <c r="G234" s="47" t="str">
        <f>CONCATENATE(TableV5toV6[[#This Row],[LevelA]]," ",TableV5toV6[[#This Row],[v6 Status]])</f>
        <v>Minor Must (No NA)</v>
      </c>
      <c r="H234" s="52"/>
      <c r="I234" s="53"/>
      <c r="J234" s="47"/>
      <c r="K234" s="47"/>
      <c r="L234" s="47" t="s">
        <v>39</v>
      </c>
      <c r="M234" s="47" t="s">
        <v>51</v>
      </c>
      <c r="N234" s="55" t="s">
        <v>30</v>
      </c>
    </row>
    <row r="235" spans="1:14" ht="90" x14ac:dyDescent="0.3">
      <c r="A235" s="57" t="s">
        <v>26</v>
      </c>
      <c r="B235" s="57">
        <v>231</v>
      </c>
      <c r="C235" s="56"/>
      <c r="D235" s="57" t="s">
        <v>737</v>
      </c>
      <c r="E235" s="57" t="s">
        <v>567</v>
      </c>
      <c r="F235" s="57" t="s">
        <v>1087</v>
      </c>
      <c r="G235" s="57" t="str">
        <f>CONCATENATE(TableV5toV6[[#This Row],[LevelA]]," ",TableV5toV6[[#This Row],[v6 Status]])</f>
        <v xml:space="preserve">Minor Must </v>
      </c>
      <c r="H235" s="58"/>
      <c r="I235" s="59"/>
      <c r="J235" s="57" t="s">
        <v>48</v>
      </c>
      <c r="K235" s="57" t="s">
        <v>839</v>
      </c>
      <c r="L235" s="57" t="s">
        <v>39</v>
      </c>
      <c r="M235" s="57" t="s">
        <v>39</v>
      </c>
      <c r="N235" s="57"/>
    </row>
    <row r="236" spans="1:14" ht="60" collapsed="1" x14ac:dyDescent="0.3">
      <c r="A236" s="47" t="s">
        <v>28</v>
      </c>
      <c r="B236" s="47">
        <v>232</v>
      </c>
      <c r="C236" s="51" t="s">
        <v>387</v>
      </c>
      <c r="D236" s="47" t="s">
        <v>686</v>
      </c>
      <c r="E236" s="47" t="s">
        <v>247</v>
      </c>
      <c r="F236" s="47" t="s">
        <v>1088</v>
      </c>
      <c r="G236" s="47" t="str">
        <f>CONCATENATE(TableV5toV6[[#This Row],[LevelA]]," ",TableV5toV6[[#This Row],[v6 Status]])</f>
        <v xml:space="preserve">Minor Must </v>
      </c>
      <c r="H236" s="52"/>
      <c r="I236" s="53"/>
      <c r="J236" s="47"/>
      <c r="K236" s="47"/>
      <c r="L236" s="47" t="s">
        <v>39</v>
      </c>
      <c r="M236" s="47" t="s">
        <v>39</v>
      </c>
      <c r="N236" s="55"/>
    </row>
    <row r="237" spans="1:14" ht="50" x14ac:dyDescent="0.3">
      <c r="A237" s="57" t="s">
        <v>26</v>
      </c>
      <c r="B237" s="57">
        <v>233</v>
      </c>
      <c r="C237" s="56"/>
      <c r="D237" s="57" t="s">
        <v>737</v>
      </c>
      <c r="E237" s="57" t="s">
        <v>568</v>
      </c>
      <c r="F237" s="57" t="s">
        <v>1089</v>
      </c>
      <c r="G237" s="57" t="str">
        <f>CONCATENATE(TableV5toV6[[#This Row],[LevelA]]," ",TableV5toV6[[#This Row],[v6 Status]])</f>
        <v xml:space="preserve">Minor Must </v>
      </c>
      <c r="H237" s="58"/>
      <c r="I237" s="59"/>
      <c r="J237" s="57" t="s">
        <v>47</v>
      </c>
      <c r="K237" s="57" t="s">
        <v>805</v>
      </c>
      <c r="L237" s="57" t="s">
        <v>39</v>
      </c>
      <c r="M237" s="57" t="s">
        <v>39</v>
      </c>
      <c r="N237" s="57"/>
    </row>
    <row r="238" spans="1:14" ht="50" collapsed="1" x14ac:dyDescent="0.3">
      <c r="A238" s="47" t="s">
        <v>28</v>
      </c>
      <c r="B238" s="47">
        <v>234</v>
      </c>
      <c r="C238" s="51" t="s">
        <v>388</v>
      </c>
      <c r="D238" s="47" t="s">
        <v>686</v>
      </c>
      <c r="E238" s="47" t="s">
        <v>248</v>
      </c>
      <c r="F238" s="47" t="s">
        <v>1090</v>
      </c>
      <c r="G238" s="47" t="str">
        <f>CONCATENATE(TableV5toV6[[#This Row],[LevelA]]," ",TableV5toV6[[#This Row],[v6 Status]])</f>
        <v>Minor Must (No NA)</v>
      </c>
      <c r="H238" s="52"/>
      <c r="I238" s="53"/>
      <c r="J238" s="47"/>
      <c r="K238" s="47"/>
      <c r="L238" s="47" t="s">
        <v>39</v>
      </c>
      <c r="M238" s="47" t="s">
        <v>51</v>
      </c>
      <c r="N238" s="55" t="s">
        <v>30</v>
      </c>
    </row>
    <row r="239" spans="1:14" ht="50" x14ac:dyDescent="0.3">
      <c r="A239" s="57" t="s">
        <v>26</v>
      </c>
      <c r="B239" s="57">
        <v>235</v>
      </c>
      <c r="C239" s="56"/>
      <c r="D239" s="57" t="s">
        <v>737</v>
      </c>
      <c r="E239" s="57" t="s">
        <v>569</v>
      </c>
      <c r="F239" s="57" t="s">
        <v>1091</v>
      </c>
      <c r="G239" s="57" t="str">
        <f>CONCATENATE(TableV5toV6[[#This Row],[LevelA]]," ",TableV5toV6[[#This Row],[v6 Status]])</f>
        <v xml:space="preserve">Minor Must </v>
      </c>
      <c r="H239" s="58"/>
      <c r="I239" s="59"/>
      <c r="J239" s="57" t="s">
        <v>47</v>
      </c>
      <c r="K239" s="57" t="s">
        <v>805</v>
      </c>
      <c r="L239" s="57" t="s">
        <v>39</v>
      </c>
      <c r="M239" s="57" t="s">
        <v>39</v>
      </c>
      <c r="N239" s="57"/>
    </row>
    <row r="240" spans="1:14" ht="60" collapsed="1" x14ac:dyDescent="0.3">
      <c r="A240" s="47" t="s">
        <v>28</v>
      </c>
      <c r="B240" s="47">
        <v>236</v>
      </c>
      <c r="C240" s="51" t="s">
        <v>389</v>
      </c>
      <c r="D240" s="47" t="s">
        <v>686</v>
      </c>
      <c r="E240" s="47" t="s">
        <v>249</v>
      </c>
      <c r="F240" s="47" t="s">
        <v>1092</v>
      </c>
      <c r="G240" s="47" t="str">
        <f>CONCATENATE(TableV5toV6[[#This Row],[LevelA]]," ",TableV5toV6[[#This Row],[v6 Status]])</f>
        <v>Minor Must (No NA)</v>
      </c>
      <c r="H240" s="52"/>
      <c r="I240" s="53"/>
      <c r="J240" s="51"/>
      <c r="K240" s="47"/>
      <c r="L240" s="47" t="s">
        <v>39</v>
      </c>
      <c r="M240" s="47" t="s">
        <v>51</v>
      </c>
      <c r="N240" s="55" t="s">
        <v>30</v>
      </c>
    </row>
    <row r="241" spans="1:14" ht="90" x14ac:dyDescent="0.3">
      <c r="A241" s="57" t="s">
        <v>26</v>
      </c>
      <c r="B241" s="57">
        <v>237</v>
      </c>
      <c r="C241" s="56"/>
      <c r="D241" s="57" t="s">
        <v>738</v>
      </c>
      <c r="E241" s="57" t="s">
        <v>570</v>
      </c>
      <c r="F241" s="57" t="s">
        <v>1093</v>
      </c>
      <c r="G241" s="57" t="str">
        <f>CONCATENATE(TableV5toV6[[#This Row],[LevelA]]," ",TableV5toV6[[#This Row],[v6 Status]])</f>
        <v xml:space="preserve">Major Must </v>
      </c>
      <c r="H241" s="58"/>
      <c r="I241" s="59"/>
      <c r="J241" s="57" t="s">
        <v>40</v>
      </c>
      <c r="K241" s="57" t="s">
        <v>840</v>
      </c>
      <c r="L241" s="57" t="s">
        <v>27</v>
      </c>
      <c r="M241" s="57" t="s">
        <v>27</v>
      </c>
      <c r="N241" s="57"/>
    </row>
    <row r="242" spans="1:14" ht="60" collapsed="1" x14ac:dyDescent="0.3">
      <c r="A242" s="47" t="s">
        <v>28</v>
      </c>
      <c r="B242" s="47">
        <v>238</v>
      </c>
      <c r="C242" s="51" t="s">
        <v>390</v>
      </c>
      <c r="D242" s="47" t="s">
        <v>687</v>
      </c>
      <c r="E242" s="47" t="s">
        <v>250</v>
      </c>
      <c r="F242" s="47" t="s">
        <v>1094</v>
      </c>
      <c r="G242" s="47" t="str">
        <f>CONCATENATE(TableV5toV6[[#This Row],[LevelA]]," ",TableV5toV6[[#This Row],[v6 Status]])</f>
        <v xml:space="preserve">Minor Must </v>
      </c>
      <c r="H242" s="52"/>
      <c r="I242" s="53"/>
      <c r="J242" s="47"/>
      <c r="K242" s="47"/>
      <c r="L242" s="47" t="s">
        <v>39</v>
      </c>
      <c r="M242" s="47" t="s">
        <v>39</v>
      </c>
      <c r="N242" s="55"/>
    </row>
    <row r="243" spans="1:14" ht="130" x14ac:dyDescent="0.3">
      <c r="A243" s="57" t="s">
        <v>26</v>
      </c>
      <c r="B243" s="57">
        <v>239</v>
      </c>
      <c r="C243" s="56"/>
      <c r="D243" s="57" t="s">
        <v>738</v>
      </c>
      <c r="E243" s="57" t="s">
        <v>571</v>
      </c>
      <c r="F243" s="57" t="s">
        <v>1095</v>
      </c>
      <c r="G243" s="57" t="str">
        <f>CONCATENATE(TableV5toV6[[#This Row],[LevelA]]," ",TableV5toV6[[#This Row],[v6 Status]])</f>
        <v xml:space="preserve">Major Must </v>
      </c>
      <c r="H243" s="58"/>
      <c r="I243" s="59"/>
      <c r="J243" s="57" t="s">
        <v>70</v>
      </c>
      <c r="K243" s="57" t="s">
        <v>841</v>
      </c>
      <c r="L243" s="57" t="s">
        <v>27</v>
      </c>
      <c r="M243" s="57" t="s">
        <v>27</v>
      </c>
      <c r="N243" s="57"/>
    </row>
    <row r="244" spans="1:14" ht="60" collapsed="1" x14ac:dyDescent="0.3">
      <c r="A244" s="47" t="s">
        <v>28</v>
      </c>
      <c r="B244" s="47">
        <v>240</v>
      </c>
      <c r="C244" s="51" t="s">
        <v>391</v>
      </c>
      <c r="D244" s="47" t="s">
        <v>687</v>
      </c>
      <c r="E244" s="47" t="s">
        <v>251</v>
      </c>
      <c r="F244" s="47" t="s">
        <v>1096</v>
      </c>
      <c r="G244" s="47" t="str">
        <f>CONCATENATE(TableV5toV6[[#This Row],[LevelA]]," ",TableV5toV6[[#This Row],[v6 Status]])</f>
        <v xml:space="preserve">Major Must </v>
      </c>
      <c r="H244" s="52"/>
      <c r="I244" s="53"/>
      <c r="J244" s="47"/>
      <c r="K244" s="47"/>
      <c r="L244" s="47" t="s">
        <v>27</v>
      </c>
      <c r="M244" s="47" t="s">
        <v>27</v>
      </c>
      <c r="N244" s="55"/>
    </row>
    <row r="245" spans="1:14" ht="50" x14ac:dyDescent="0.3">
      <c r="A245" s="57" t="s">
        <v>26</v>
      </c>
      <c r="B245" s="57">
        <v>241</v>
      </c>
      <c r="C245" s="56"/>
      <c r="D245" s="57" t="s">
        <v>738</v>
      </c>
      <c r="E245" s="57" t="s">
        <v>572</v>
      </c>
      <c r="F245" s="57" t="s">
        <v>1097</v>
      </c>
      <c r="G245" s="57" t="str">
        <f>CONCATENATE(TableV5toV6[[#This Row],[LevelA]]," ",TableV5toV6[[#This Row],[v6 Status]])</f>
        <v xml:space="preserve">Minor Must </v>
      </c>
      <c r="H245" s="58"/>
      <c r="I245" s="59"/>
      <c r="J245" s="57" t="s">
        <v>62</v>
      </c>
      <c r="K245" s="57" t="s">
        <v>842</v>
      </c>
      <c r="L245" s="57" t="s">
        <v>39</v>
      </c>
      <c r="M245" s="57" t="s">
        <v>39</v>
      </c>
      <c r="N245" s="57"/>
    </row>
    <row r="246" spans="1:14" ht="50" collapsed="1" x14ac:dyDescent="0.3">
      <c r="A246" s="47" t="s">
        <v>28</v>
      </c>
      <c r="B246" s="47">
        <v>242</v>
      </c>
      <c r="C246" s="51" t="s">
        <v>392</v>
      </c>
      <c r="D246" s="47" t="s">
        <v>687</v>
      </c>
      <c r="E246" s="47" t="s">
        <v>252</v>
      </c>
      <c r="F246" s="47" t="s">
        <v>1098</v>
      </c>
      <c r="G246" s="47" t="str">
        <f>CONCATENATE(TableV5toV6[[#This Row],[LevelA]]," ",TableV5toV6[[#This Row],[v6 Status]])</f>
        <v xml:space="preserve">Minor Must </v>
      </c>
      <c r="H246" s="52"/>
      <c r="I246" s="53"/>
      <c r="J246" s="51"/>
      <c r="K246" s="47"/>
      <c r="L246" s="47" t="s">
        <v>39</v>
      </c>
      <c r="M246" s="47" t="s">
        <v>39</v>
      </c>
      <c r="N246" s="55"/>
    </row>
    <row r="247" spans="1:14" ht="180" x14ac:dyDescent="0.3">
      <c r="A247" s="57" t="s">
        <v>26</v>
      </c>
      <c r="B247" s="57">
        <v>243</v>
      </c>
      <c r="C247" s="56"/>
      <c r="D247" s="57" t="s">
        <v>738</v>
      </c>
      <c r="E247" s="57" t="s">
        <v>573</v>
      </c>
      <c r="F247" s="57" t="s">
        <v>1099</v>
      </c>
      <c r="G247" s="57" t="str">
        <f>CONCATENATE(TableV5toV6[[#This Row],[LevelA]]," ",TableV5toV6[[#This Row],[v6 Status]])</f>
        <v xml:space="preserve">Major Must </v>
      </c>
      <c r="H247" s="58"/>
      <c r="I247" s="59"/>
      <c r="J247" s="57" t="s">
        <v>69</v>
      </c>
      <c r="K247" s="57" t="s">
        <v>843</v>
      </c>
      <c r="L247" s="57" t="s">
        <v>27</v>
      </c>
      <c r="M247" s="57" t="s">
        <v>27</v>
      </c>
      <c r="N247" s="57"/>
    </row>
    <row r="248" spans="1:14" ht="40" x14ac:dyDescent="0.3">
      <c r="A248" s="47" t="s">
        <v>28</v>
      </c>
      <c r="B248" s="47">
        <v>244</v>
      </c>
      <c r="C248" s="51" t="s">
        <v>393</v>
      </c>
      <c r="D248" s="47" t="s">
        <v>687</v>
      </c>
      <c r="E248" s="47" t="s">
        <v>253</v>
      </c>
      <c r="F248" s="47" t="s">
        <v>1100</v>
      </c>
      <c r="G248" s="47" t="str">
        <f>CONCATENATE(TableV5toV6[[#This Row],[LevelA]]," ",TableV5toV6[[#This Row],[v6 Status]])</f>
        <v>Minor Must (No NA)</v>
      </c>
      <c r="H248" s="52"/>
      <c r="I248" s="53"/>
      <c r="J248" s="47"/>
      <c r="K248" s="47"/>
      <c r="L248" s="47" t="s">
        <v>39</v>
      </c>
      <c r="M248" s="47" t="s">
        <v>51</v>
      </c>
      <c r="N248" s="55" t="s">
        <v>30</v>
      </c>
    </row>
    <row r="249" spans="1:14" ht="90" x14ac:dyDescent="0.3">
      <c r="A249" s="57" t="s">
        <v>26</v>
      </c>
      <c r="B249" s="57">
        <v>245</v>
      </c>
      <c r="C249" s="56"/>
      <c r="D249" s="57" t="s">
        <v>739</v>
      </c>
      <c r="E249" s="57" t="s">
        <v>574</v>
      </c>
      <c r="F249" s="57" t="s">
        <v>1101</v>
      </c>
      <c r="G249" s="57" t="str">
        <f>CONCATENATE(TableV5toV6[[#This Row],[LevelA]]," ",TableV5toV6[[#This Row],[v6 Status]])</f>
        <v xml:space="preserve">Major Must </v>
      </c>
      <c r="H249" s="58"/>
      <c r="I249" s="59"/>
      <c r="J249" s="57" t="s">
        <v>62</v>
      </c>
      <c r="K249" s="57" t="s">
        <v>844</v>
      </c>
      <c r="L249" s="57" t="s">
        <v>27</v>
      </c>
      <c r="M249" s="57" t="s">
        <v>27</v>
      </c>
      <c r="N249" s="57"/>
    </row>
    <row r="250" spans="1:14" ht="100" collapsed="1" x14ac:dyDescent="0.3">
      <c r="A250" s="47" t="s">
        <v>28</v>
      </c>
      <c r="B250" s="47">
        <v>246</v>
      </c>
      <c r="C250" s="51" t="s">
        <v>394</v>
      </c>
      <c r="D250" s="47" t="s">
        <v>688</v>
      </c>
      <c r="E250" s="47" t="s">
        <v>254</v>
      </c>
      <c r="F250" s="47" t="s">
        <v>1102</v>
      </c>
      <c r="G250" s="47" t="str">
        <f>CONCATENATE(TableV5toV6[[#This Row],[LevelA]]," ",TableV5toV6[[#This Row],[v6 Status]])</f>
        <v>Major Must (No NA)</v>
      </c>
      <c r="H250" s="52"/>
      <c r="I250" s="53"/>
      <c r="J250" s="47"/>
      <c r="K250" s="47"/>
      <c r="L250" s="47" t="s">
        <v>27</v>
      </c>
      <c r="M250" s="47" t="s">
        <v>29</v>
      </c>
      <c r="N250" s="55" t="s">
        <v>30</v>
      </c>
    </row>
    <row r="251" spans="1:14" ht="60" x14ac:dyDescent="0.3">
      <c r="A251" s="57" t="s">
        <v>26</v>
      </c>
      <c r="B251" s="57">
        <v>247</v>
      </c>
      <c r="C251" s="56"/>
      <c r="D251" s="57" t="s">
        <v>739</v>
      </c>
      <c r="E251" s="57" t="s">
        <v>575</v>
      </c>
      <c r="F251" s="57" t="s">
        <v>1103</v>
      </c>
      <c r="G251" s="57" t="str">
        <f>CONCATENATE(TableV5toV6[[#This Row],[LevelA]]," ",TableV5toV6[[#This Row],[v6 Status]])</f>
        <v xml:space="preserve">Minor Must </v>
      </c>
      <c r="H251" s="58"/>
      <c r="I251" s="59"/>
      <c r="J251" s="57" t="s">
        <v>47</v>
      </c>
      <c r="K251" s="57" t="s">
        <v>805</v>
      </c>
      <c r="L251" s="57" t="s">
        <v>39</v>
      </c>
      <c r="M251" s="57" t="s">
        <v>39</v>
      </c>
      <c r="N251" s="57"/>
    </row>
    <row r="252" spans="1:14" ht="40" collapsed="1" x14ac:dyDescent="0.3">
      <c r="A252" s="47" t="s">
        <v>28</v>
      </c>
      <c r="B252" s="47">
        <v>248</v>
      </c>
      <c r="C252" s="51" t="s">
        <v>395</v>
      </c>
      <c r="D252" s="47" t="s">
        <v>688</v>
      </c>
      <c r="E252" s="47" t="s">
        <v>255</v>
      </c>
      <c r="F252" s="47" t="s">
        <v>1104</v>
      </c>
      <c r="G252" s="47" t="str">
        <f>CONCATENATE(TableV5toV6[[#This Row],[LevelA]]," ",TableV5toV6[[#This Row],[v6 Status]])</f>
        <v>Minor Must (No NA)</v>
      </c>
      <c r="H252" s="52"/>
      <c r="I252" s="53"/>
      <c r="J252" s="47"/>
      <c r="K252" s="47"/>
      <c r="L252" s="47" t="s">
        <v>39</v>
      </c>
      <c r="M252" s="47" t="s">
        <v>51</v>
      </c>
      <c r="N252" s="55" t="s">
        <v>30</v>
      </c>
    </row>
    <row r="253" spans="1:14" ht="50" x14ac:dyDescent="0.3">
      <c r="A253" s="57" t="s">
        <v>26</v>
      </c>
      <c r="B253" s="57">
        <v>249</v>
      </c>
      <c r="C253" s="56"/>
      <c r="D253" s="57" t="s">
        <v>739</v>
      </c>
      <c r="E253" s="57" t="s">
        <v>576</v>
      </c>
      <c r="F253" s="57" t="s">
        <v>1105</v>
      </c>
      <c r="G253" s="57" t="str">
        <f>CONCATENATE(TableV5toV6[[#This Row],[LevelA]]," ",TableV5toV6[[#This Row],[v6 Status]])</f>
        <v xml:space="preserve">Minor Must </v>
      </c>
      <c r="H253" s="58"/>
      <c r="I253" s="59"/>
      <c r="J253" s="57" t="s">
        <v>47</v>
      </c>
      <c r="K253" s="57" t="s">
        <v>805</v>
      </c>
      <c r="L253" s="57" t="s">
        <v>39</v>
      </c>
      <c r="M253" s="57" t="s">
        <v>39</v>
      </c>
      <c r="N253" s="57"/>
    </row>
    <row r="254" spans="1:14" ht="50" collapsed="1" x14ac:dyDescent="0.3">
      <c r="A254" s="47" t="s">
        <v>28</v>
      </c>
      <c r="B254" s="47">
        <v>250</v>
      </c>
      <c r="C254" s="51" t="s">
        <v>396</v>
      </c>
      <c r="D254" s="47" t="s">
        <v>688</v>
      </c>
      <c r="E254" s="47" t="s">
        <v>256</v>
      </c>
      <c r="F254" s="47" t="s">
        <v>1106</v>
      </c>
      <c r="G254" s="47" t="str">
        <f>CONCATENATE(TableV5toV6[[#This Row],[LevelA]]," ",TableV5toV6[[#This Row],[v6 Status]])</f>
        <v xml:space="preserve">Minor Must </v>
      </c>
      <c r="H254" s="52"/>
      <c r="I254" s="53"/>
      <c r="J254" s="47"/>
      <c r="K254" s="47"/>
      <c r="L254" s="47" t="s">
        <v>39</v>
      </c>
      <c r="M254" s="47" t="s">
        <v>39</v>
      </c>
      <c r="N254" s="55"/>
    </row>
    <row r="255" spans="1:14" ht="60" x14ac:dyDescent="0.3">
      <c r="A255" s="57" t="s">
        <v>26</v>
      </c>
      <c r="B255" s="57">
        <v>251</v>
      </c>
      <c r="C255" s="56"/>
      <c r="D255" s="57" t="s">
        <v>739</v>
      </c>
      <c r="E255" s="57" t="s">
        <v>577</v>
      </c>
      <c r="F255" s="57" t="s">
        <v>1107</v>
      </c>
      <c r="G255" s="57" t="str">
        <f>CONCATENATE(TableV5toV6[[#This Row],[LevelA]]," ",TableV5toV6[[#This Row],[v6 Status]])</f>
        <v xml:space="preserve">Minor Must </v>
      </c>
      <c r="H255" s="58"/>
      <c r="I255" s="59"/>
      <c r="J255" s="57" t="s">
        <v>67</v>
      </c>
      <c r="K255" s="57" t="s">
        <v>845</v>
      </c>
      <c r="L255" s="57" t="s">
        <v>39</v>
      </c>
      <c r="M255" s="57" t="s">
        <v>39</v>
      </c>
      <c r="N255" s="57"/>
    </row>
    <row r="256" spans="1:14" ht="60" collapsed="1" x14ac:dyDescent="0.3">
      <c r="A256" s="47" t="s">
        <v>28</v>
      </c>
      <c r="B256" s="47">
        <v>252</v>
      </c>
      <c r="C256" s="51" t="s">
        <v>397</v>
      </c>
      <c r="D256" s="47" t="s">
        <v>688</v>
      </c>
      <c r="E256" s="47" t="s">
        <v>257</v>
      </c>
      <c r="F256" s="47" t="s">
        <v>1108</v>
      </c>
      <c r="G256" s="47" t="str">
        <f>CONCATENATE(TableV5toV6[[#This Row],[LevelA]]," ",TableV5toV6[[#This Row],[v6 Status]])</f>
        <v>Minor Must (No NA)</v>
      </c>
      <c r="H256" s="52"/>
      <c r="I256" s="53"/>
      <c r="J256" s="47"/>
      <c r="K256" s="47"/>
      <c r="L256" s="47" t="s">
        <v>39</v>
      </c>
      <c r="M256" s="47" t="s">
        <v>51</v>
      </c>
      <c r="N256" s="55" t="s">
        <v>30</v>
      </c>
    </row>
    <row r="257" spans="1:14" ht="140" x14ac:dyDescent="0.3">
      <c r="A257" s="57" t="s">
        <v>26</v>
      </c>
      <c r="B257" s="57">
        <v>253</v>
      </c>
      <c r="C257" s="56"/>
      <c r="D257" s="57" t="s">
        <v>739</v>
      </c>
      <c r="E257" s="57" t="s">
        <v>578</v>
      </c>
      <c r="F257" s="57" t="s">
        <v>1109</v>
      </c>
      <c r="G257" s="57" t="str">
        <f>CONCATENATE(TableV5toV6[[#This Row],[LevelA]]," ",TableV5toV6[[#This Row],[v6 Status]])</f>
        <v xml:space="preserve">Minor Must </v>
      </c>
      <c r="H257" s="58"/>
      <c r="I257" s="59"/>
      <c r="J257" s="57" t="s">
        <v>45</v>
      </c>
      <c r="K257" s="57" t="s">
        <v>846</v>
      </c>
      <c r="L257" s="57" t="s">
        <v>39</v>
      </c>
      <c r="M257" s="57" t="s">
        <v>39</v>
      </c>
      <c r="N257" s="57"/>
    </row>
    <row r="258" spans="1:14" ht="60" collapsed="1" x14ac:dyDescent="0.3">
      <c r="A258" s="47" t="s">
        <v>28</v>
      </c>
      <c r="B258" s="47">
        <v>254</v>
      </c>
      <c r="C258" s="51" t="s">
        <v>398</v>
      </c>
      <c r="D258" s="47" t="s">
        <v>688</v>
      </c>
      <c r="E258" s="47" t="s">
        <v>258</v>
      </c>
      <c r="F258" s="47" t="s">
        <v>1110</v>
      </c>
      <c r="G258" s="47" t="str">
        <f>CONCATENATE(TableV5toV6[[#This Row],[LevelA]]," ",TableV5toV6[[#This Row],[v6 Status]])</f>
        <v xml:space="preserve">Minor Must </v>
      </c>
      <c r="H258" s="52"/>
      <c r="I258" s="53"/>
      <c r="J258" s="47"/>
      <c r="K258" s="47"/>
      <c r="L258" s="47" t="s">
        <v>39</v>
      </c>
      <c r="M258" s="47" t="s">
        <v>39</v>
      </c>
      <c r="N258" s="55"/>
    </row>
    <row r="259" spans="1:14" ht="60" x14ac:dyDescent="0.3">
      <c r="A259" s="57" t="s">
        <v>26</v>
      </c>
      <c r="B259" s="57">
        <v>255</v>
      </c>
      <c r="C259" s="56"/>
      <c r="D259" s="57" t="s">
        <v>739</v>
      </c>
      <c r="E259" s="57" t="s">
        <v>579</v>
      </c>
      <c r="F259" s="57" t="s">
        <v>1111</v>
      </c>
      <c r="G259" s="57" t="str">
        <f>CONCATENATE(TableV5toV6[[#This Row],[LevelA]]," ",TableV5toV6[[#This Row],[v6 Status]])</f>
        <v xml:space="preserve">Major Must </v>
      </c>
      <c r="H259" s="58"/>
      <c r="I259" s="59"/>
      <c r="J259" s="57" t="s">
        <v>68</v>
      </c>
      <c r="K259" s="57" t="s">
        <v>847</v>
      </c>
      <c r="L259" s="57" t="s">
        <v>27</v>
      </c>
      <c r="M259" s="57" t="s">
        <v>27</v>
      </c>
      <c r="N259" s="57"/>
    </row>
    <row r="260" spans="1:14" ht="40" collapsed="1" x14ac:dyDescent="0.3">
      <c r="A260" s="47" t="s">
        <v>28</v>
      </c>
      <c r="B260" s="47">
        <v>256</v>
      </c>
      <c r="C260" s="51" t="s">
        <v>399</v>
      </c>
      <c r="D260" s="47" t="s">
        <v>688</v>
      </c>
      <c r="E260" s="47" t="s">
        <v>259</v>
      </c>
      <c r="F260" s="47" t="s">
        <v>1112</v>
      </c>
      <c r="G260" s="47" t="str">
        <f>CONCATENATE(TableV5toV6[[#This Row],[LevelA]]," ",TableV5toV6[[#This Row],[v6 Status]])</f>
        <v xml:space="preserve">Major Must </v>
      </c>
      <c r="H260" s="52"/>
      <c r="I260" s="53"/>
      <c r="J260" s="51"/>
      <c r="K260" s="47"/>
      <c r="L260" s="47" t="s">
        <v>27</v>
      </c>
      <c r="M260" s="47" t="s">
        <v>27</v>
      </c>
      <c r="N260" s="55"/>
    </row>
    <row r="261" spans="1:14" ht="80" x14ac:dyDescent="0.3">
      <c r="A261" s="57" t="s">
        <v>26</v>
      </c>
      <c r="B261" s="57">
        <v>257</v>
      </c>
      <c r="C261" s="56"/>
      <c r="D261" s="57" t="s">
        <v>740</v>
      </c>
      <c r="E261" s="57" t="s">
        <v>580</v>
      </c>
      <c r="F261" s="57" t="s">
        <v>1113</v>
      </c>
      <c r="G261" s="57" t="str">
        <f>CONCATENATE(TableV5toV6[[#This Row],[LevelA]]," ",TableV5toV6[[#This Row],[v6 Status]])</f>
        <v xml:space="preserve">Minor Must </v>
      </c>
      <c r="H261" s="58"/>
      <c r="I261" s="59"/>
      <c r="J261" s="57" t="s">
        <v>67</v>
      </c>
      <c r="K261" s="57" t="s">
        <v>848</v>
      </c>
      <c r="L261" s="57" t="s">
        <v>39</v>
      </c>
      <c r="M261" s="57" t="s">
        <v>39</v>
      </c>
      <c r="N261" s="57"/>
    </row>
    <row r="262" spans="1:14" ht="40" collapsed="1" x14ac:dyDescent="0.3">
      <c r="A262" s="47" t="s">
        <v>28</v>
      </c>
      <c r="B262" s="47">
        <v>258</v>
      </c>
      <c r="C262" s="51" t="s">
        <v>400</v>
      </c>
      <c r="D262" s="47" t="s">
        <v>689</v>
      </c>
      <c r="E262" s="47" t="s">
        <v>260</v>
      </c>
      <c r="F262" s="47" t="s">
        <v>1114</v>
      </c>
      <c r="G262" s="47" t="str">
        <f>CONCATENATE(TableV5toV6[[#This Row],[LevelA]]," ",TableV5toV6[[#This Row],[v6 Status]])</f>
        <v xml:space="preserve">Minor Must </v>
      </c>
      <c r="H262" s="52"/>
      <c r="I262" s="53"/>
      <c r="J262" s="47"/>
      <c r="K262" s="47"/>
      <c r="L262" s="47" t="s">
        <v>39</v>
      </c>
      <c r="M262" s="47" t="s">
        <v>39</v>
      </c>
      <c r="N262" s="55"/>
    </row>
    <row r="263" spans="1:14" ht="210" x14ac:dyDescent="0.3">
      <c r="A263" s="57" t="s">
        <v>26</v>
      </c>
      <c r="B263" s="57">
        <v>259</v>
      </c>
      <c r="C263" s="56"/>
      <c r="D263" s="57" t="s">
        <v>741</v>
      </c>
      <c r="E263" s="57" t="s">
        <v>581</v>
      </c>
      <c r="F263" s="57" t="s">
        <v>1115</v>
      </c>
      <c r="G263" s="57" t="str">
        <f>CONCATENATE(TableV5toV6[[#This Row],[LevelA]]," ",TableV5toV6[[#This Row],[v6 Status]])</f>
        <v xml:space="preserve">Minor Must </v>
      </c>
      <c r="H263" s="58"/>
      <c r="I263" s="59"/>
      <c r="J263" s="57" t="s">
        <v>60</v>
      </c>
      <c r="K263" s="57" t="s">
        <v>849</v>
      </c>
      <c r="L263" s="57" t="s">
        <v>39</v>
      </c>
      <c r="M263" s="57" t="s">
        <v>39</v>
      </c>
      <c r="N263" s="57"/>
    </row>
    <row r="264" spans="1:14" ht="120" collapsed="1" x14ac:dyDescent="0.3">
      <c r="A264" s="47" t="s">
        <v>28</v>
      </c>
      <c r="B264" s="47">
        <v>260</v>
      </c>
      <c r="C264" s="51" t="s">
        <v>401</v>
      </c>
      <c r="D264" s="47" t="s">
        <v>690</v>
      </c>
      <c r="E264" s="47" t="s">
        <v>261</v>
      </c>
      <c r="F264" s="47" t="s">
        <v>1116</v>
      </c>
      <c r="G264" s="47" t="str">
        <f>CONCATENATE(TableV5toV6[[#This Row],[LevelA]]," ",TableV5toV6[[#This Row],[v6 Status]])</f>
        <v xml:space="preserve">Minor Must </v>
      </c>
      <c r="H264" s="52"/>
      <c r="I264" s="53"/>
      <c r="J264" s="51"/>
      <c r="K264" s="47"/>
      <c r="L264" s="47" t="s">
        <v>39</v>
      </c>
      <c r="M264" s="47" t="s">
        <v>39</v>
      </c>
      <c r="N264" s="55"/>
    </row>
    <row r="265" spans="1:14" ht="160" x14ac:dyDescent="0.3">
      <c r="A265" s="57" t="s">
        <v>26</v>
      </c>
      <c r="B265" s="57">
        <v>261</v>
      </c>
      <c r="C265" s="56"/>
      <c r="D265" s="57" t="s">
        <v>742</v>
      </c>
      <c r="E265" s="57" t="s">
        <v>582</v>
      </c>
      <c r="F265" s="57" t="s">
        <v>1117</v>
      </c>
      <c r="G265" s="57" t="str">
        <f>CONCATENATE(TableV5toV6[[#This Row],[LevelA]]," ",TableV5toV6[[#This Row],[v6 Status]])</f>
        <v xml:space="preserve">Minor Must </v>
      </c>
      <c r="H265" s="58"/>
      <c r="I265" s="59"/>
      <c r="J265" s="57" t="s">
        <v>45</v>
      </c>
      <c r="K265" s="57" t="s">
        <v>850</v>
      </c>
      <c r="L265" s="57" t="s">
        <v>39</v>
      </c>
      <c r="M265" s="57" t="s">
        <v>39</v>
      </c>
      <c r="N265" s="57"/>
    </row>
    <row r="266" spans="1:14" ht="100" collapsed="1" x14ac:dyDescent="0.3">
      <c r="A266" s="47" t="s">
        <v>28</v>
      </c>
      <c r="B266" s="47">
        <v>262</v>
      </c>
      <c r="C266" s="51" t="s">
        <v>402</v>
      </c>
      <c r="D266" s="47" t="s">
        <v>691</v>
      </c>
      <c r="E266" s="47" t="s">
        <v>263</v>
      </c>
      <c r="F266" s="47" t="s">
        <v>1118</v>
      </c>
      <c r="G266" s="47" t="str">
        <f>CONCATENATE(TableV5toV6[[#This Row],[LevelA]]," ",TableV5toV6[[#This Row],[v6 Status]])</f>
        <v xml:space="preserve">Minor Must </v>
      </c>
      <c r="H266" s="52"/>
      <c r="I266" s="53"/>
      <c r="J266" s="47"/>
      <c r="K266" s="47"/>
      <c r="L266" s="47" t="s">
        <v>39</v>
      </c>
      <c r="M266" s="47" t="s">
        <v>39</v>
      </c>
      <c r="N266" s="55"/>
    </row>
    <row r="267" spans="1:14" ht="50" x14ac:dyDescent="0.3">
      <c r="A267" s="57" t="s">
        <v>26</v>
      </c>
      <c r="B267" s="57">
        <v>263</v>
      </c>
      <c r="C267" s="56"/>
      <c r="D267" s="57" t="s">
        <v>742</v>
      </c>
      <c r="E267" s="57" t="s">
        <v>583</v>
      </c>
      <c r="F267" s="57" t="s">
        <v>1119</v>
      </c>
      <c r="G267" s="57" t="str">
        <f>CONCATENATE(TableV5toV6[[#This Row],[LevelA]]," ",TableV5toV6[[#This Row],[v6 Status]])</f>
        <v xml:space="preserve">Minor Must </v>
      </c>
      <c r="H267" s="58"/>
      <c r="I267" s="59"/>
      <c r="J267" s="57" t="s">
        <v>47</v>
      </c>
      <c r="K267" s="57" t="s">
        <v>805</v>
      </c>
      <c r="L267" s="57" t="s">
        <v>39</v>
      </c>
      <c r="M267" s="57" t="s">
        <v>39</v>
      </c>
      <c r="N267" s="57"/>
    </row>
    <row r="268" spans="1:14" ht="40" collapsed="1" x14ac:dyDescent="0.3">
      <c r="A268" s="47" t="s">
        <v>28</v>
      </c>
      <c r="B268" s="47">
        <v>264</v>
      </c>
      <c r="C268" s="51" t="s">
        <v>403</v>
      </c>
      <c r="D268" s="47" t="s">
        <v>691</v>
      </c>
      <c r="E268" s="47" t="s">
        <v>265</v>
      </c>
      <c r="F268" s="47" t="s">
        <v>1120</v>
      </c>
      <c r="G268" s="47" t="str">
        <f>CONCATENATE(TableV5toV6[[#This Row],[LevelA]]," ",TableV5toV6[[#This Row],[v6 Status]])</f>
        <v xml:space="preserve">Minor Must </v>
      </c>
      <c r="H268" s="52"/>
      <c r="I268" s="53"/>
      <c r="J268" s="51"/>
      <c r="K268" s="47"/>
      <c r="L268" s="47" t="s">
        <v>39</v>
      </c>
      <c r="M268" s="47" t="s">
        <v>39</v>
      </c>
      <c r="N268" s="55"/>
    </row>
    <row r="269" spans="1:14" ht="20" x14ac:dyDescent="0.3">
      <c r="A269" s="57" t="s">
        <v>26</v>
      </c>
      <c r="B269" s="57">
        <v>265</v>
      </c>
      <c r="C269" s="56"/>
      <c r="D269" s="57" t="s">
        <v>41</v>
      </c>
      <c r="E269" s="57" t="s">
        <v>1240</v>
      </c>
      <c r="F269" s="57" t="s">
        <v>1240</v>
      </c>
      <c r="G269" s="57" t="str">
        <f>CONCATENATE(TableV5toV6[[#This Row],[LevelA]]," ",TableV5toV6[[#This Row],[v6 Status]])</f>
        <v xml:space="preserve">Removed </v>
      </c>
      <c r="H269" s="60" t="s">
        <v>34</v>
      </c>
      <c r="I269" s="61"/>
      <c r="J269" s="62"/>
      <c r="K269" s="62"/>
      <c r="L269" s="57" t="s">
        <v>41</v>
      </c>
      <c r="M269" s="57" t="s">
        <v>41</v>
      </c>
      <c r="N269" s="57"/>
    </row>
    <row r="270" spans="1:14" ht="150" x14ac:dyDescent="0.3">
      <c r="A270" s="47" t="s">
        <v>28</v>
      </c>
      <c r="B270" s="47">
        <v>266</v>
      </c>
      <c r="C270" s="51" t="s">
        <v>1246</v>
      </c>
      <c r="D270" s="47" t="s">
        <v>691</v>
      </c>
      <c r="E270" s="47" t="s">
        <v>262</v>
      </c>
      <c r="F270" s="47" t="s">
        <v>1214</v>
      </c>
      <c r="G270" s="47" t="str">
        <f>CONCATENATE(TableV5toV6[[#This Row],[LevelA]]," ",TableV5toV6[[#This Row],[v6 Status]])</f>
        <v>Minor Must (Removed)</v>
      </c>
      <c r="H270" s="52"/>
      <c r="I270" s="53"/>
      <c r="J270" s="47"/>
      <c r="K270" s="47"/>
      <c r="L270" s="47" t="s">
        <v>39</v>
      </c>
      <c r="M270" s="47" t="s">
        <v>39</v>
      </c>
      <c r="N270" s="55" t="s">
        <v>1241</v>
      </c>
    </row>
    <row r="271" spans="1:14" ht="20" x14ac:dyDescent="0.3">
      <c r="A271" s="57" t="s">
        <v>26</v>
      </c>
      <c r="B271" s="57">
        <v>267</v>
      </c>
      <c r="C271" s="56"/>
      <c r="D271" s="57" t="s">
        <v>41</v>
      </c>
      <c r="E271" s="57" t="s">
        <v>1240</v>
      </c>
      <c r="F271" s="57" t="s">
        <v>1240</v>
      </c>
      <c r="G271" s="57" t="str">
        <f>CONCATENATE(TableV5toV6[[#This Row],[LevelA]]," ",TableV5toV6[[#This Row],[v6 Status]])</f>
        <v xml:space="preserve">Removed </v>
      </c>
      <c r="H271" s="60" t="s">
        <v>34</v>
      </c>
      <c r="I271" s="61"/>
      <c r="J271" s="62"/>
      <c r="K271" s="62"/>
      <c r="L271" s="57" t="s">
        <v>41</v>
      </c>
      <c r="M271" s="57" t="s">
        <v>41</v>
      </c>
      <c r="N271" s="57"/>
    </row>
    <row r="272" spans="1:14" ht="40" x14ac:dyDescent="0.3">
      <c r="A272" s="47" t="s">
        <v>28</v>
      </c>
      <c r="B272" s="47">
        <v>268</v>
      </c>
      <c r="C272" s="51" t="s">
        <v>1247</v>
      </c>
      <c r="D272" s="47" t="s">
        <v>691</v>
      </c>
      <c r="E272" s="47" t="s">
        <v>264</v>
      </c>
      <c r="F272" s="47" t="s">
        <v>1215</v>
      </c>
      <c r="G272" s="47" t="str">
        <f>CONCATENATE(TableV5toV6[[#This Row],[LevelA]]," ",TableV5toV6[[#This Row],[v6 Status]])</f>
        <v>Recom. (Removed)</v>
      </c>
      <c r="H272" s="52"/>
      <c r="I272" s="53"/>
      <c r="J272" s="47"/>
      <c r="K272" s="47"/>
      <c r="L272" s="47" t="s">
        <v>46</v>
      </c>
      <c r="M272" s="47" t="s">
        <v>46</v>
      </c>
      <c r="N272" s="55" t="s">
        <v>1241</v>
      </c>
    </row>
    <row r="273" spans="1:14" ht="100" x14ac:dyDescent="0.3">
      <c r="A273" s="57" t="s">
        <v>26</v>
      </c>
      <c r="B273" s="57">
        <v>269</v>
      </c>
      <c r="C273" s="56"/>
      <c r="D273" s="57" t="s">
        <v>743</v>
      </c>
      <c r="E273" s="57" t="s">
        <v>584</v>
      </c>
      <c r="F273" s="57" t="s">
        <v>1121</v>
      </c>
      <c r="G273" s="57" t="str">
        <f>CONCATENATE(TableV5toV6[[#This Row],[LevelA]]," ",TableV5toV6[[#This Row],[v6 Status]])</f>
        <v xml:space="preserve">Minor Must </v>
      </c>
      <c r="H273" s="58"/>
      <c r="I273" s="59"/>
      <c r="J273" s="57" t="s">
        <v>32</v>
      </c>
      <c r="K273" s="57" t="s">
        <v>851</v>
      </c>
      <c r="L273" s="57" t="s">
        <v>39</v>
      </c>
      <c r="M273" s="57" t="s">
        <v>39</v>
      </c>
      <c r="N273" s="57"/>
    </row>
    <row r="274" spans="1:14" ht="80" collapsed="1" x14ac:dyDescent="0.3">
      <c r="A274" s="47" t="s">
        <v>28</v>
      </c>
      <c r="B274" s="47">
        <v>270</v>
      </c>
      <c r="C274" s="51" t="s">
        <v>404</v>
      </c>
      <c r="D274" s="47" t="s">
        <v>702</v>
      </c>
      <c r="E274" s="47" t="s">
        <v>585</v>
      </c>
      <c r="F274" s="47" t="s">
        <v>1122</v>
      </c>
      <c r="G274" s="47" t="str">
        <f>CONCATENATE(TableV5toV6[[#This Row],[LevelA]]," ",TableV5toV6[[#This Row],[v6 Status]])</f>
        <v xml:space="preserve">Minor Must </v>
      </c>
      <c r="H274" s="52"/>
      <c r="I274" s="53"/>
      <c r="J274" s="51"/>
      <c r="K274" s="47"/>
      <c r="L274" s="47" t="s">
        <v>39</v>
      </c>
      <c r="M274" s="47" t="s">
        <v>39</v>
      </c>
      <c r="N274" s="55"/>
    </row>
    <row r="275" spans="1:14" ht="70" x14ac:dyDescent="0.3">
      <c r="A275" s="57" t="s">
        <v>26</v>
      </c>
      <c r="B275" s="57">
        <v>271</v>
      </c>
      <c r="C275" s="56"/>
      <c r="D275" s="57" t="s">
        <v>743</v>
      </c>
      <c r="E275" s="57" t="s">
        <v>586</v>
      </c>
      <c r="F275" s="57" t="s">
        <v>1123</v>
      </c>
      <c r="G275" s="57" t="str">
        <f>CONCATENATE(TableV5toV6[[#This Row],[LevelA]]," ",TableV5toV6[[#This Row],[v6 Status]])</f>
        <v xml:space="preserve">Recom. </v>
      </c>
      <c r="H275" s="58"/>
      <c r="I275" s="59"/>
      <c r="J275" s="57" t="s">
        <v>32</v>
      </c>
      <c r="K275" s="57" t="s">
        <v>852</v>
      </c>
      <c r="L275" s="57" t="s">
        <v>46</v>
      </c>
      <c r="M275" s="57" t="s">
        <v>46</v>
      </c>
      <c r="N275" s="57"/>
    </row>
    <row r="276" spans="1:14" ht="60" collapsed="1" x14ac:dyDescent="0.3">
      <c r="A276" s="47" t="s">
        <v>28</v>
      </c>
      <c r="B276" s="47">
        <v>272</v>
      </c>
      <c r="C276" s="51" t="s">
        <v>405</v>
      </c>
      <c r="D276" s="47" t="s">
        <v>702</v>
      </c>
      <c r="E276" s="47" t="s">
        <v>587</v>
      </c>
      <c r="F276" s="47" t="s">
        <v>1124</v>
      </c>
      <c r="G276" s="47" t="str">
        <f>CONCATENATE(TableV5toV6[[#This Row],[LevelA]]," ",TableV5toV6[[#This Row],[v6 Status]])</f>
        <v xml:space="preserve">Minor Must </v>
      </c>
      <c r="H276" s="52"/>
      <c r="I276" s="53"/>
      <c r="J276" s="51"/>
      <c r="K276" s="47"/>
      <c r="L276" s="47" t="s">
        <v>39</v>
      </c>
      <c r="M276" s="47" t="s">
        <v>39</v>
      </c>
      <c r="N276" s="55"/>
    </row>
    <row r="277" spans="1:14" ht="80" x14ac:dyDescent="0.3">
      <c r="A277" s="57" t="s">
        <v>26</v>
      </c>
      <c r="B277" s="57">
        <v>273</v>
      </c>
      <c r="C277" s="56"/>
      <c r="D277" s="57" t="s">
        <v>743</v>
      </c>
      <c r="E277" s="57" t="s">
        <v>588</v>
      </c>
      <c r="F277" s="57" t="s">
        <v>1125</v>
      </c>
      <c r="G277" s="57" t="str">
        <f>CONCATENATE(TableV5toV6[[#This Row],[LevelA]]," ",TableV5toV6[[#This Row],[v6 Status]])</f>
        <v xml:space="preserve">Minor Must </v>
      </c>
      <c r="H277" s="58"/>
      <c r="I277" s="59"/>
      <c r="J277" s="57" t="s">
        <v>32</v>
      </c>
      <c r="K277" s="57" t="s">
        <v>853</v>
      </c>
      <c r="L277" s="57" t="s">
        <v>39</v>
      </c>
      <c r="M277" s="57" t="s">
        <v>39</v>
      </c>
      <c r="N277" s="57"/>
    </row>
    <row r="278" spans="1:14" ht="60" collapsed="1" x14ac:dyDescent="0.3">
      <c r="A278" s="47" t="s">
        <v>28</v>
      </c>
      <c r="B278" s="47">
        <v>274</v>
      </c>
      <c r="C278" s="51" t="s">
        <v>406</v>
      </c>
      <c r="D278" s="47" t="s">
        <v>702</v>
      </c>
      <c r="E278" s="47" t="s">
        <v>589</v>
      </c>
      <c r="F278" s="47" t="s">
        <v>1126</v>
      </c>
      <c r="G278" s="47" t="str">
        <f>CONCATENATE(TableV5toV6[[#This Row],[LevelA]]," ",TableV5toV6[[#This Row],[v6 Status]])</f>
        <v xml:space="preserve">Minor Must </v>
      </c>
      <c r="H278" s="52"/>
      <c r="I278" s="53"/>
      <c r="J278" s="51"/>
      <c r="K278" s="47"/>
      <c r="L278" s="47" t="s">
        <v>39</v>
      </c>
      <c r="M278" s="47" t="s">
        <v>39</v>
      </c>
      <c r="N278" s="55"/>
    </row>
    <row r="279" spans="1:14" ht="60" x14ac:dyDescent="0.3">
      <c r="A279" s="57" t="s">
        <v>26</v>
      </c>
      <c r="B279" s="57">
        <v>275</v>
      </c>
      <c r="C279" s="56"/>
      <c r="D279" s="57" t="s">
        <v>744</v>
      </c>
      <c r="E279" s="57" t="s">
        <v>590</v>
      </c>
      <c r="F279" s="57" t="s">
        <v>1127</v>
      </c>
      <c r="G279" s="57" t="str">
        <f>CONCATENATE(TableV5toV6[[#This Row],[LevelA]]," ",TableV5toV6[[#This Row],[v6 Status]])</f>
        <v xml:space="preserve">Minor Must </v>
      </c>
      <c r="H279" s="58"/>
      <c r="I279" s="59"/>
      <c r="J279" s="57" t="s">
        <v>43</v>
      </c>
      <c r="K279" s="57" t="s">
        <v>854</v>
      </c>
      <c r="L279" s="57" t="s">
        <v>39</v>
      </c>
      <c r="M279" s="57" t="s">
        <v>39</v>
      </c>
      <c r="N279" s="57"/>
    </row>
    <row r="280" spans="1:14" ht="60" collapsed="1" x14ac:dyDescent="0.3">
      <c r="A280" s="47" t="s">
        <v>28</v>
      </c>
      <c r="B280" s="47">
        <v>276</v>
      </c>
      <c r="C280" s="51" t="s">
        <v>407</v>
      </c>
      <c r="D280" s="47" t="s">
        <v>703</v>
      </c>
      <c r="E280" s="47" t="s">
        <v>591</v>
      </c>
      <c r="F280" s="47" t="s">
        <v>1128</v>
      </c>
      <c r="G280" s="47" t="str">
        <f>CONCATENATE(TableV5toV6[[#This Row],[LevelA]]," ",TableV5toV6[[#This Row],[v6 Status]])</f>
        <v xml:space="preserve">Minor Must </v>
      </c>
      <c r="H280" s="52"/>
      <c r="I280" s="53"/>
      <c r="J280" s="47"/>
      <c r="K280" s="47"/>
      <c r="L280" s="47" t="s">
        <v>39</v>
      </c>
      <c r="M280" s="47" t="s">
        <v>39</v>
      </c>
      <c r="N280" s="55"/>
    </row>
    <row r="281" spans="1:14" ht="60" collapsed="1" x14ac:dyDescent="0.3">
      <c r="A281" s="57" t="s">
        <v>26</v>
      </c>
      <c r="B281" s="57">
        <v>277</v>
      </c>
      <c r="C281" s="56"/>
      <c r="D281" s="57" t="s">
        <v>744</v>
      </c>
      <c r="E281" s="57" t="s">
        <v>592</v>
      </c>
      <c r="F281" s="57" t="s">
        <v>1129</v>
      </c>
      <c r="G281" s="57" t="str">
        <f>CONCATENATE(TableV5toV6[[#This Row],[LevelA]]," ",TableV5toV6[[#This Row],[v6 Status]])</f>
        <v xml:space="preserve">Major Must </v>
      </c>
      <c r="H281" s="58"/>
      <c r="I281" s="59"/>
      <c r="J281" s="57" t="s">
        <v>68</v>
      </c>
      <c r="K281" s="57" t="s">
        <v>855</v>
      </c>
      <c r="L281" s="57" t="s">
        <v>27</v>
      </c>
      <c r="M281" s="57" t="s">
        <v>27</v>
      </c>
      <c r="N281" s="63"/>
    </row>
    <row r="282" spans="1:14" ht="60" collapsed="1" x14ac:dyDescent="0.3">
      <c r="A282" s="47" t="s">
        <v>28</v>
      </c>
      <c r="B282" s="47">
        <v>278</v>
      </c>
      <c r="C282" s="51" t="s">
        <v>408</v>
      </c>
      <c r="D282" s="47" t="s">
        <v>703</v>
      </c>
      <c r="E282" s="47" t="s">
        <v>593</v>
      </c>
      <c r="F282" s="47" t="s">
        <v>1130</v>
      </c>
      <c r="G282" s="47" t="str">
        <f>CONCATENATE(TableV5toV6[[#This Row],[LevelA]]," ",TableV5toV6[[#This Row],[v6 Status]])</f>
        <v xml:space="preserve">Major Must </v>
      </c>
      <c r="H282" s="52"/>
      <c r="I282" s="53"/>
      <c r="J282" s="47"/>
      <c r="K282" s="47"/>
      <c r="L282" s="47" t="s">
        <v>27</v>
      </c>
      <c r="M282" s="47" t="s">
        <v>27</v>
      </c>
      <c r="N282" s="55"/>
    </row>
    <row r="283" spans="1:14" ht="80" x14ac:dyDescent="0.3">
      <c r="A283" s="57" t="s">
        <v>26</v>
      </c>
      <c r="B283" s="57">
        <v>279</v>
      </c>
      <c r="C283" s="56"/>
      <c r="D283" s="57" t="s">
        <v>744</v>
      </c>
      <c r="E283" s="57" t="s">
        <v>594</v>
      </c>
      <c r="F283" s="57" t="s">
        <v>1131</v>
      </c>
      <c r="G283" s="57" t="str">
        <f>CONCATENATE(TableV5toV6[[#This Row],[LevelA]]," ",TableV5toV6[[#This Row],[v6 Status]])</f>
        <v xml:space="preserve">Major Must </v>
      </c>
      <c r="H283" s="58"/>
      <c r="I283" s="59"/>
      <c r="J283" s="57" t="s">
        <v>44</v>
      </c>
      <c r="K283" s="57" t="s">
        <v>856</v>
      </c>
      <c r="L283" s="57" t="s">
        <v>27</v>
      </c>
      <c r="M283" s="57" t="s">
        <v>27</v>
      </c>
      <c r="N283" s="57"/>
    </row>
    <row r="284" spans="1:14" ht="80" collapsed="1" x14ac:dyDescent="0.3">
      <c r="A284" s="47" t="s">
        <v>28</v>
      </c>
      <c r="B284" s="47">
        <v>280</v>
      </c>
      <c r="C284" s="51" t="s">
        <v>409</v>
      </c>
      <c r="D284" s="47" t="s">
        <v>703</v>
      </c>
      <c r="E284" s="47" t="s">
        <v>595</v>
      </c>
      <c r="F284" s="47" t="s">
        <v>1132</v>
      </c>
      <c r="G284" s="47" t="str">
        <f>CONCATENATE(TableV5toV6[[#This Row],[LevelA]]," ",TableV5toV6[[#This Row],[v6 Status]])</f>
        <v xml:space="preserve">Major Must </v>
      </c>
      <c r="H284" s="52"/>
      <c r="I284" s="53"/>
      <c r="J284" s="47"/>
      <c r="K284" s="47"/>
      <c r="L284" s="47" t="s">
        <v>27</v>
      </c>
      <c r="M284" s="47" t="s">
        <v>27</v>
      </c>
      <c r="N284" s="55"/>
    </row>
    <row r="285" spans="1:14" ht="90" collapsed="1" x14ac:dyDescent="0.3">
      <c r="A285" s="57" t="s">
        <v>26</v>
      </c>
      <c r="B285" s="57">
        <v>281</v>
      </c>
      <c r="C285" s="56"/>
      <c r="D285" s="57" t="s">
        <v>744</v>
      </c>
      <c r="E285" s="57" t="s">
        <v>596</v>
      </c>
      <c r="F285" s="57" t="s">
        <v>1133</v>
      </c>
      <c r="G285" s="57" t="str">
        <f>CONCATENATE(TableV5toV6[[#This Row],[LevelA]]," ",TableV5toV6[[#This Row],[v6 Status]])</f>
        <v xml:space="preserve">Minor Must </v>
      </c>
      <c r="H285" s="58"/>
      <c r="I285" s="59"/>
      <c r="J285" s="57" t="s">
        <v>44</v>
      </c>
      <c r="K285" s="57" t="s">
        <v>857</v>
      </c>
      <c r="L285" s="57" t="s">
        <v>39</v>
      </c>
      <c r="M285" s="57" t="s">
        <v>39</v>
      </c>
      <c r="N285" s="63"/>
    </row>
    <row r="286" spans="1:14" ht="60" collapsed="1" x14ac:dyDescent="0.3">
      <c r="A286" s="47" t="s">
        <v>28</v>
      </c>
      <c r="B286" s="47">
        <v>282</v>
      </c>
      <c r="C286" s="51" t="s">
        <v>410</v>
      </c>
      <c r="D286" s="47" t="s">
        <v>703</v>
      </c>
      <c r="E286" s="47" t="s">
        <v>597</v>
      </c>
      <c r="F286" s="47" t="s">
        <v>1134</v>
      </c>
      <c r="G286" s="47" t="str">
        <f>CONCATENATE(TableV5toV6[[#This Row],[LevelA]]," ",TableV5toV6[[#This Row],[v6 Status]])</f>
        <v>Minor Must (No NA)</v>
      </c>
      <c r="H286" s="52"/>
      <c r="I286" s="53"/>
      <c r="J286" s="47"/>
      <c r="K286" s="47"/>
      <c r="L286" s="47" t="s">
        <v>39</v>
      </c>
      <c r="M286" s="47" t="s">
        <v>51</v>
      </c>
      <c r="N286" s="55" t="s">
        <v>30</v>
      </c>
    </row>
    <row r="287" spans="1:14" ht="50" collapsed="1" x14ac:dyDescent="0.3">
      <c r="A287" s="57" t="s">
        <v>26</v>
      </c>
      <c r="B287" s="57">
        <v>283</v>
      </c>
      <c r="C287" s="56"/>
      <c r="D287" s="57" t="s">
        <v>744</v>
      </c>
      <c r="E287" s="57" t="s">
        <v>598</v>
      </c>
      <c r="F287" s="57" t="s">
        <v>1135</v>
      </c>
      <c r="G287" s="57" t="str">
        <f>CONCATENATE(TableV5toV6[[#This Row],[LevelA]]," ",TableV5toV6[[#This Row],[v6 Status]])</f>
        <v xml:space="preserve">Minor Must </v>
      </c>
      <c r="H287" s="58"/>
      <c r="I287" s="59"/>
      <c r="J287" s="57" t="s">
        <v>32</v>
      </c>
      <c r="K287" s="57" t="s">
        <v>858</v>
      </c>
      <c r="L287" s="57" t="s">
        <v>39</v>
      </c>
      <c r="M287" s="57" t="s">
        <v>39</v>
      </c>
      <c r="N287" s="63"/>
    </row>
    <row r="288" spans="1:14" ht="60" x14ac:dyDescent="0.3">
      <c r="A288" s="47" t="s">
        <v>28</v>
      </c>
      <c r="B288" s="47">
        <v>284</v>
      </c>
      <c r="C288" s="51" t="s">
        <v>411</v>
      </c>
      <c r="D288" s="47" t="s">
        <v>703</v>
      </c>
      <c r="E288" s="47" t="s">
        <v>471</v>
      </c>
      <c r="F288" s="47" t="s">
        <v>918</v>
      </c>
      <c r="G288" s="47" t="str">
        <f>CONCATENATE(TableV5toV6[[#This Row],[LevelA]]," ",TableV5toV6[[#This Row],[v6 Status]])</f>
        <v xml:space="preserve">Minor Must </v>
      </c>
      <c r="H288" s="52"/>
      <c r="I288" s="53"/>
      <c r="J288" s="51"/>
      <c r="K288" s="47"/>
      <c r="L288" s="47" t="s">
        <v>39</v>
      </c>
      <c r="M288" s="47" t="s">
        <v>39</v>
      </c>
      <c r="N288" s="47"/>
    </row>
    <row r="289" spans="1:14" ht="210" collapsed="1" x14ac:dyDescent="0.3">
      <c r="A289" s="57" t="s">
        <v>26</v>
      </c>
      <c r="B289" s="57">
        <v>285</v>
      </c>
      <c r="C289" s="56"/>
      <c r="D289" s="57" t="s">
        <v>744</v>
      </c>
      <c r="E289" s="57" t="s">
        <v>599</v>
      </c>
      <c r="F289" s="57" t="s">
        <v>1136</v>
      </c>
      <c r="G289" s="57" t="str">
        <f>CONCATENATE(TableV5toV6[[#This Row],[LevelA]]," ",TableV5toV6[[#This Row],[v6 Status]])</f>
        <v>Major Must (Merged)</v>
      </c>
      <c r="H289" s="58"/>
      <c r="I289" s="59"/>
      <c r="J289" s="57" t="s">
        <v>44</v>
      </c>
      <c r="K289" s="57" t="s">
        <v>859</v>
      </c>
      <c r="L289" s="57" t="s">
        <v>27</v>
      </c>
      <c r="M289" s="57" t="s">
        <v>27</v>
      </c>
      <c r="N289" s="63" t="s">
        <v>1258</v>
      </c>
    </row>
    <row r="290" spans="1:14" ht="180" x14ac:dyDescent="0.3">
      <c r="A290" s="47" t="s">
        <v>28</v>
      </c>
      <c r="B290" s="47">
        <v>286</v>
      </c>
      <c r="C290" s="51" t="s">
        <v>412</v>
      </c>
      <c r="D290" s="47" t="s">
        <v>703</v>
      </c>
      <c r="E290" s="47" t="s">
        <v>600</v>
      </c>
      <c r="F290" s="47" t="s">
        <v>1137</v>
      </c>
      <c r="G290" s="47" t="str">
        <f>CONCATENATE(TableV5toV6[[#This Row],[LevelA]]," ",TableV5toV6[[#This Row],[v6 Status]])</f>
        <v>Major Must (No NA)</v>
      </c>
      <c r="H290" s="52"/>
      <c r="I290" s="53"/>
      <c r="J290" s="47"/>
      <c r="K290" s="47"/>
      <c r="L290" s="47" t="s">
        <v>27</v>
      </c>
      <c r="M290" s="47" t="s">
        <v>29</v>
      </c>
      <c r="N290" s="47" t="s">
        <v>30</v>
      </c>
    </row>
    <row r="291" spans="1:14" ht="60" collapsed="1" x14ac:dyDescent="0.3">
      <c r="A291" s="47" t="s">
        <v>28</v>
      </c>
      <c r="B291" s="47">
        <v>287</v>
      </c>
      <c r="C291" s="51" t="s">
        <v>413</v>
      </c>
      <c r="D291" s="47" t="s">
        <v>703</v>
      </c>
      <c r="E291" s="47" t="s">
        <v>601</v>
      </c>
      <c r="F291" s="47" t="s">
        <v>1138</v>
      </c>
      <c r="G291" s="47" t="str">
        <f>CONCATENATE(TableV5toV6[[#This Row],[LevelA]]," ",TableV5toV6[[#This Row],[v6 Status]])</f>
        <v xml:space="preserve">Minor Must </v>
      </c>
      <c r="H291" s="52"/>
      <c r="I291" s="53"/>
      <c r="J291" s="47"/>
      <c r="K291" s="47"/>
      <c r="L291" s="47" t="s">
        <v>39</v>
      </c>
      <c r="M291" s="47" t="s">
        <v>39</v>
      </c>
      <c r="N291" s="55"/>
    </row>
    <row r="292" spans="1:14" ht="60" x14ac:dyDescent="0.3">
      <c r="A292" s="47" t="s">
        <v>28</v>
      </c>
      <c r="B292" s="47">
        <v>288</v>
      </c>
      <c r="C292" s="51" t="s">
        <v>414</v>
      </c>
      <c r="D292" s="47" t="s">
        <v>703</v>
      </c>
      <c r="E292" s="47" t="s">
        <v>602</v>
      </c>
      <c r="F292" s="47" t="s">
        <v>1139</v>
      </c>
      <c r="G292" s="47" t="str">
        <f>CONCATENATE(TableV5toV6[[#This Row],[LevelA]]," ",TableV5toV6[[#This Row],[v6 Status]])</f>
        <v xml:space="preserve">Minor Must </v>
      </c>
      <c r="H292" s="52"/>
      <c r="I292" s="53"/>
      <c r="J292" s="47"/>
      <c r="K292" s="47"/>
      <c r="L292" s="47" t="s">
        <v>39</v>
      </c>
      <c r="M292" s="47" t="s">
        <v>39</v>
      </c>
      <c r="N292" s="47"/>
    </row>
    <row r="293" spans="1:14" ht="60" collapsed="1" x14ac:dyDescent="0.3">
      <c r="A293" s="57" t="s">
        <v>26</v>
      </c>
      <c r="B293" s="57">
        <v>289</v>
      </c>
      <c r="C293" s="56"/>
      <c r="D293" s="57" t="s">
        <v>744</v>
      </c>
      <c r="E293" s="57" t="s">
        <v>603</v>
      </c>
      <c r="F293" s="57" t="s">
        <v>1140</v>
      </c>
      <c r="G293" s="57" t="str">
        <f>CONCATENATE(TableV5toV6[[#This Row],[LevelA]]," ",TableV5toV6[[#This Row],[v6 Status]])</f>
        <v xml:space="preserve">Minor Must </v>
      </c>
      <c r="H293" s="58"/>
      <c r="I293" s="59"/>
      <c r="J293" s="57" t="s">
        <v>47</v>
      </c>
      <c r="K293" s="57" t="s">
        <v>805</v>
      </c>
      <c r="L293" s="57" t="s">
        <v>39</v>
      </c>
      <c r="M293" s="57" t="s">
        <v>39</v>
      </c>
      <c r="N293" s="63"/>
    </row>
    <row r="294" spans="1:14" ht="60" x14ac:dyDescent="0.3">
      <c r="A294" s="47" t="s">
        <v>28</v>
      </c>
      <c r="B294" s="47">
        <v>290</v>
      </c>
      <c r="C294" s="51" t="s">
        <v>415</v>
      </c>
      <c r="D294" s="47" t="s">
        <v>701</v>
      </c>
      <c r="E294" s="47" t="s">
        <v>604</v>
      </c>
      <c r="F294" s="47" t="s">
        <v>1141</v>
      </c>
      <c r="G294" s="47" t="str">
        <f>CONCATENATE(TableV5toV6[[#This Row],[LevelA]]," ",TableV5toV6[[#This Row],[v6 Status]])</f>
        <v>Minor Must (No NA)</v>
      </c>
      <c r="H294" s="52"/>
      <c r="I294" s="53"/>
      <c r="J294" s="51"/>
      <c r="K294" s="47"/>
      <c r="L294" s="47" t="s">
        <v>39</v>
      </c>
      <c r="M294" s="47" t="s">
        <v>51</v>
      </c>
      <c r="N294" s="47" t="s">
        <v>30</v>
      </c>
    </row>
    <row r="295" spans="1:14" ht="90" collapsed="1" x14ac:dyDescent="0.3">
      <c r="A295" s="57" t="s">
        <v>26</v>
      </c>
      <c r="B295" s="57">
        <v>291</v>
      </c>
      <c r="C295" s="56"/>
      <c r="D295" s="57" t="s">
        <v>744</v>
      </c>
      <c r="E295" s="57" t="s">
        <v>605</v>
      </c>
      <c r="F295" s="57" t="s">
        <v>1142</v>
      </c>
      <c r="G295" s="57" t="str">
        <f>CONCATENATE(TableV5toV6[[#This Row],[LevelA]]," ",TableV5toV6[[#This Row],[v6 Status]])</f>
        <v xml:space="preserve">Minor Must </v>
      </c>
      <c r="H295" s="58"/>
      <c r="I295" s="59"/>
      <c r="J295" s="57" t="s">
        <v>47</v>
      </c>
      <c r="K295" s="57" t="s">
        <v>860</v>
      </c>
      <c r="L295" s="57" t="s">
        <v>39</v>
      </c>
      <c r="M295" s="57" t="s">
        <v>39</v>
      </c>
      <c r="N295" s="63"/>
    </row>
    <row r="296" spans="1:14" ht="60" x14ac:dyDescent="0.3">
      <c r="A296" s="47" t="s">
        <v>28</v>
      </c>
      <c r="B296" s="47">
        <v>292</v>
      </c>
      <c r="C296" s="51" t="s">
        <v>416</v>
      </c>
      <c r="D296" s="47" t="s">
        <v>701</v>
      </c>
      <c r="E296" s="47" t="s">
        <v>606</v>
      </c>
      <c r="F296" s="47" t="s">
        <v>1143</v>
      </c>
      <c r="G296" s="47" t="str">
        <f>CONCATENATE(TableV5toV6[[#This Row],[LevelA]]," ",TableV5toV6[[#This Row],[v6 Status]])</f>
        <v xml:space="preserve">Minor Must </v>
      </c>
      <c r="H296" s="52"/>
      <c r="I296" s="53"/>
      <c r="J296" s="51"/>
      <c r="K296" s="47"/>
      <c r="L296" s="47" t="s">
        <v>39</v>
      </c>
      <c r="M296" s="47" t="s">
        <v>39</v>
      </c>
      <c r="N296" s="47"/>
    </row>
    <row r="297" spans="1:14" ht="80" collapsed="1" x14ac:dyDescent="0.3">
      <c r="A297" s="57" t="s">
        <v>26</v>
      </c>
      <c r="B297" s="57">
        <v>293</v>
      </c>
      <c r="C297" s="56"/>
      <c r="D297" s="57" t="s">
        <v>745</v>
      </c>
      <c r="E297" s="57" t="s">
        <v>607</v>
      </c>
      <c r="F297" s="57" t="s">
        <v>1144</v>
      </c>
      <c r="G297" s="57" t="str">
        <f>CONCATENATE(TableV5toV6[[#This Row],[LevelA]]," ",TableV5toV6[[#This Row],[v6 Status]])</f>
        <v xml:space="preserve">Major Must </v>
      </c>
      <c r="H297" s="58"/>
      <c r="I297" s="59"/>
      <c r="J297" s="57" t="s">
        <v>45</v>
      </c>
      <c r="K297" s="57" t="s">
        <v>861</v>
      </c>
      <c r="L297" s="57" t="s">
        <v>27</v>
      </c>
      <c r="M297" s="57" t="s">
        <v>27</v>
      </c>
      <c r="N297" s="63"/>
    </row>
    <row r="298" spans="1:14" ht="70" collapsed="1" x14ac:dyDescent="0.3">
      <c r="A298" s="47" t="s">
        <v>28</v>
      </c>
      <c r="B298" s="47">
        <v>294</v>
      </c>
      <c r="C298" s="51" t="s">
        <v>417</v>
      </c>
      <c r="D298" s="47" t="s">
        <v>653</v>
      </c>
      <c r="E298" s="47" t="s">
        <v>144</v>
      </c>
      <c r="F298" s="47" t="s">
        <v>1145</v>
      </c>
      <c r="G298" s="47" t="str">
        <f>CONCATENATE(TableV5toV6[[#This Row],[LevelA]]," ",TableV5toV6[[#This Row],[v6 Status]])</f>
        <v xml:space="preserve">Minor Must </v>
      </c>
      <c r="H298" s="52"/>
      <c r="I298" s="53"/>
      <c r="J298" s="51"/>
      <c r="K298" s="47"/>
      <c r="L298" s="47" t="s">
        <v>39</v>
      </c>
      <c r="M298" s="47" t="s">
        <v>39</v>
      </c>
      <c r="N298" s="55"/>
    </row>
    <row r="299" spans="1:14" ht="140" x14ac:dyDescent="0.3">
      <c r="A299" s="57" t="s">
        <v>26</v>
      </c>
      <c r="B299" s="57">
        <v>295</v>
      </c>
      <c r="C299" s="56"/>
      <c r="D299" s="57" t="s">
        <v>745</v>
      </c>
      <c r="E299" s="57" t="s">
        <v>608</v>
      </c>
      <c r="F299" s="57" t="s">
        <v>1146</v>
      </c>
      <c r="G299" s="57" t="str">
        <f>CONCATENATE(TableV5toV6[[#This Row],[LevelA]]," ",TableV5toV6[[#This Row],[v6 Status]])</f>
        <v xml:space="preserve">Major Must </v>
      </c>
      <c r="H299" s="58"/>
      <c r="I299" s="59"/>
      <c r="J299" s="57" t="s">
        <v>45</v>
      </c>
      <c r="K299" s="57" t="s">
        <v>862</v>
      </c>
      <c r="L299" s="57" t="s">
        <v>27</v>
      </c>
      <c r="M299" s="57" t="s">
        <v>27</v>
      </c>
      <c r="N299" s="57"/>
    </row>
    <row r="300" spans="1:14" ht="60" collapsed="1" x14ac:dyDescent="0.3">
      <c r="A300" s="47" t="s">
        <v>28</v>
      </c>
      <c r="B300" s="47">
        <v>296</v>
      </c>
      <c r="C300" s="51" t="s">
        <v>418</v>
      </c>
      <c r="D300" s="47" t="s">
        <v>654</v>
      </c>
      <c r="E300" s="47" t="s">
        <v>145</v>
      </c>
      <c r="F300" s="47" t="s">
        <v>1147</v>
      </c>
      <c r="G300" s="47" t="str">
        <f>CONCATENATE(TableV5toV6[[#This Row],[LevelA]]," ",TableV5toV6[[#This Row],[v6 Status]])</f>
        <v xml:space="preserve">Minor Must </v>
      </c>
      <c r="H300" s="52"/>
      <c r="I300" s="53"/>
      <c r="J300" s="47"/>
      <c r="K300" s="47"/>
      <c r="L300" s="47" t="s">
        <v>39</v>
      </c>
      <c r="M300" s="47" t="s">
        <v>39</v>
      </c>
      <c r="N300" s="55"/>
    </row>
    <row r="301" spans="1:14" ht="60" x14ac:dyDescent="0.3">
      <c r="A301" s="57" t="s">
        <v>26</v>
      </c>
      <c r="B301" s="57">
        <v>297</v>
      </c>
      <c r="C301" s="56"/>
      <c r="D301" s="57" t="s">
        <v>745</v>
      </c>
      <c r="E301" s="57" t="s">
        <v>609</v>
      </c>
      <c r="F301" s="57" t="s">
        <v>1148</v>
      </c>
      <c r="G301" s="57" t="str">
        <f>CONCATENATE(TableV5toV6[[#This Row],[LevelA]]," ",TableV5toV6[[#This Row],[v6 Status]])</f>
        <v xml:space="preserve">Minor Must </v>
      </c>
      <c r="H301" s="58"/>
      <c r="I301" s="59"/>
      <c r="J301" s="57" t="s">
        <v>47</v>
      </c>
      <c r="K301" s="57" t="s">
        <v>863</v>
      </c>
      <c r="L301" s="57" t="s">
        <v>39</v>
      </c>
      <c r="M301" s="57" t="s">
        <v>39</v>
      </c>
      <c r="N301" s="57"/>
    </row>
    <row r="302" spans="1:14" ht="50" collapsed="1" x14ac:dyDescent="0.3">
      <c r="A302" s="47" t="s">
        <v>28</v>
      </c>
      <c r="B302" s="47">
        <v>298</v>
      </c>
      <c r="C302" s="51" t="s">
        <v>419</v>
      </c>
      <c r="D302" s="47" t="s">
        <v>654</v>
      </c>
      <c r="E302" s="47" t="s">
        <v>146</v>
      </c>
      <c r="F302" s="47" t="s">
        <v>1149</v>
      </c>
      <c r="G302" s="47" t="str">
        <f>CONCATENATE(TableV5toV6[[#This Row],[LevelA]]," ",TableV5toV6[[#This Row],[v6 Status]])</f>
        <v xml:space="preserve">Major Must </v>
      </c>
      <c r="H302" s="52"/>
      <c r="I302" s="53"/>
      <c r="J302" s="51"/>
      <c r="K302" s="47"/>
      <c r="L302" s="47" t="s">
        <v>27</v>
      </c>
      <c r="M302" s="47" t="s">
        <v>27</v>
      </c>
      <c r="N302" s="55"/>
    </row>
    <row r="303" spans="1:14" ht="70" collapsed="1" x14ac:dyDescent="0.3">
      <c r="A303" s="57" t="s">
        <v>26</v>
      </c>
      <c r="B303" s="57">
        <v>299</v>
      </c>
      <c r="C303" s="56"/>
      <c r="D303" s="57" t="s">
        <v>745</v>
      </c>
      <c r="E303" s="57" t="s">
        <v>610</v>
      </c>
      <c r="F303" s="57" t="s">
        <v>1150</v>
      </c>
      <c r="G303" s="57" t="str">
        <f>CONCATENATE(TableV5toV6[[#This Row],[LevelA]]," ",TableV5toV6[[#This Row],[v6 Status]])</f>
        <v xml:space="preserve">Minor Must </v>
      </c>
      <c r="H303" s="58"/>
      <c r="I303" s="59"/>
      <c r="J303" s="57" t="s">
        <v>58</v>
      </c>
      <c r="K303" s="57" t="s">
        <v>864</v>
      </c>
      <c r="L303" s="57" t="s">
        <v>39</v>
      </c>
      <c r="M303" s="57" t="s">
        <v>39</v>
      </c>
      <c r="N303" s="63"/>
    </row>
    <row r="304" spans="1:14" ht="60" collapsed="1" x14ac:dyDescent="0.3">
      <c r="A304" s="47" t="s">
        <v>28</v>
      </c>
      <c r="B304" s="47">
        <v>300</v>
      </c>
      <c r="C304" s="51" t="s">
        <v>420</v>
      </c>
      <c r="D304" s="47" t="s">
        <v>654</v>
      </c>
      <c r="E304" s="47" t="s">
        <v>147</v>
      </c>
      <c r="F304" s="47" t="s">
        <v>1151</v>
      </c>
      <c r="G304" s="47" t="str">
        <f>CONCATENATE(TableV5toV6[[#This Row],[LevelA]]," ",TableV5toV6[[#This Row],[v6 Status]])</f>
        <v xml:space="preserve">Minor Must </v>
      </c>
      <c r="H304" s="52"/>
      <c r="I304" s="53"/>
      <c r="J304" s="47"/>
      <c r="K304" s="47"/>
      <c r="L304" s="47" t="s">
        <v>39</v>
      </c>
      <c r="M304" s="47" t="s">
        <v>39</v>
      </c>
      <c r="N304" s="55"/>
    </row>
    <row r="305" spans="1:14" ht="100" x14ac:dyDescent="0.3">
      <c r="A305" s="57" t="s">
        <v>26</v>
      </c>
      <c r="B305" s="57">
        <v>301</v>
      </c>
      <c r="C305" s="56"/>
      <c r="D305" s="57" t="s">
        <v>745</v>
      </c>
      <c r="E305" s="57" t="s">
        <v>611</v>
      </c>
      <c r="F305" s="57" t="s">
        <v>1152</v>
      </c>
      <c r="G305" s="57" t="str">
        <f>CONCATENATE(TableV5toV6[[#This Row],[LevelA]]," ",TableV5toV6[[#This Row],[v6 Status]])</f>
        <v xml:space="preserve">Minor Must </v>
      </c>
      <c r="H305" s="58"/>
      <c r="I305" s="59"/>
      <c r="J305" s="57" t="s">
        <v>57</v>
      </c>
      <c r="K305" s="57" t="s">
        <v>865</v>
      </c>
      <c r="L305" s="57" t="s">
        <v>39</v>
      </c>
      <c r="M305" s="57" t="s">
        <v>39</v>
      </c>
      <c r="N305" s="57"/>
    </row>
    <row r="306" spans="1:14" ht="40" collapsed="1" x14ac:dyDescent="0.3">
      <c r="A306" s="47" t="s">
        <v>28</v>
      </c>
      <c r="B306" s="47">
        <v>302</v>
      </c>
      <c r="C306" s="51" t="s">
        <v>421</v>
      </c>
      <c r="D306" s="47" t="s">
        <v>654</v>
      </c>
      <c r="E306" s="47" t="s">
        <v>148</v>
      </c>
      <c r="F306" s="47" t="s">
        <v>1153</v>
      </c>
      <c r="G306" s="47" t="str">
        <f>CONCATENATE(TableV5toV6[[#This Row],[LevelA]]," ",TableV5toV6[[#This Row],[v6 Status]])</f>
        <v xml:space="preserve">Recom. </v>
      </c>
      <c r="H306" s="52"/>
      <c r="I306" s="53"/>
      <c r="J306" s="51"/>
      <c r="K306" s="47"/>
      <c r="L306" s="47" t="s">
        <v>46</v>
      </c>
      <c r="M306" s="47" t="s">
        <v>46</v>
      </c>
      <c r="N306" s="55"/>
    </row>
    <row r="307" spans="1:14" ht="70" x14ac:dyDescent="0.3">
      <c r="A307" s="57" t="s">
        <v>26</v>
      </c>
      <c r="B307" s="57">
        <v>303</v>
      </c>
      <c r="C307" s="56"/>
      <c r="D307" s="57" t="s">
        <v>745</v>
      </c>
      <c r="E307" s="57" t="s">
        <v>612</v>
      </c>
      <c r="F307" s="57" t="s">
        <v>1154</v>
      </c>
      <c r="G307" s="57" t="str">
        <f>CONCATENATE(TableV5toV6[[#This Row],[LevelA]]," ",TableV5toV6[[#This Row],[v6 Status]])</f>
        <v xml:space="preserve">Minor Must </v>
      </c>
      <c r="H307" s="58"/>
      <c r="I307" s="59"/>
      <c r="J307" s="57" t="s">
        <v>49</v>
      </c>
      <c r="K307" s="57" t="s">
        <v>866</v>
      </c>
      <c r="L307" s="57" t="s">
        <v>39</v>
      </c>
      <c r="M307" s="57" t="s">
        <v>39</v>
      </c>
      <c r="N307" s="57"/>
    </row>
    <row r="308" spans="1:14" ht="70" collapsed="1" x14ac:dyDescent="0.3">
      <c r="A308" s="47" t="s">
        <v>28</v>
      </c>
      <c r="B308" s="47">
        <v>304</v>
      </c>
      <c r="C308" s="51" t="s">
        <v>422</v>
      </c>
      <c r="D308" s="47" t="s">
        <v>654</v>
      </c>
      <c r="E308" s="47" t="s">
        <v>149</v>
      </c>
      <c r="F308" s="47" t="s">
        <v>1155</v>
      </c>
      <c r="G308" s="47" t="str">
        <f>CONCATENATE(TableV5toV6[[#This Row],[LevelA]]," ",TableV5toV6[[#This Row],[v6 Status]])</f>
        <v xml:space="preserve">Recom. </v>
      </c>
      <c r="H308" s="52"/>
      <c r="I308" s="53"/>
      <c r="J308" s="47"/>
      <c r="K308" s="47"/>
      <c r="L308" s="47" t="s">
        <v>46</v>
      </c>
      <c r="M308" s="47" t="s">
        <v>46</v>
      </c>
      <c r="N308" s="55"/>
    </row>
    <row r="309" spans="1:14" ht="100" x14ac:dyDescent="0.3">
      <c r="A309" s="57" t="s">
        <v>26</v>
      </c>
      <c r="B309" s="57">
        <v>305</v>
      </c>
      <c r="C309" s="56"/>
      <c r="D309" s="57" t="s">
        <v>746</v>
      </c>
      <c r="E309" s="57" t="s">
        <v>613</v>
      </c>
      <c r="F309" s="57" t="s">
        <v>1156</v>
      </c>
      <c r="G309" s="57" t="str">
        <f>CONCATENATE(TableV5toV6[[#This Row],[LevelA]]," ",TableV5toV6[[#This Row],[v6 Status]])</f>
        <v>Recom. (New)</v>
      </c>
      <c r="H309" s="58"/>
      <c r="I309" s="59"/>
      <c r="J309" s="57" t="s">
        <v>54</v>
      </c>
      <c r="K309" s="57" t="s">
        <v>867</v>
      </c>
      <c r="L309" s="57" t="s">
        <v>46</v>
      </c>
      <c r="M309" s="57" t="s">
        <v>55</v>
      </c>
      <c r="N309" s="57" t="s">
        <v>1239</v>
      </c>
    </row>
    <row r="310" spans="1:14" ht="20" collapsed="1" x14ac:dyDescent="0.3">
      <c r="A310" s="47" t="s">
        <v>28</v>
      </c>
      <c r="B310" s="47">
        <v>306</v>
      </c>
      <c r="C310" s="51" t="s">
        <v>423</v>
      </c>
      <c r="D310" s="47" t="s">
        <v>464</v>
      </c>
      <c r="E310" s="47" t="s">
        <v>464</v>
      </c>
      <c r="F310" s="47" t="s">
        <v>464</v>
      </c>
      <c r="G310" s="47" t="str">
        <f>CONCATENATE(TableV5toV6[[#This Row],[LevelA]]," ",TableV5toV6[[#This Row],[v6 Status]])</f>
        <v xml:space="preserve">New in IFA v6 </v>
      </c>
      <c r="H310" s="64" t="s">
        <v>34</v>
      </c>
      <c r="I310" s="65"/>
      <c r="J310" s="66"/>
      <c r="K310" s="66"/>
      <c r="L310" s="47" t="s">
        <v>464</v>
      </c>
      <c r="M310" s="47" t="s">
        <v>36</v>
      </c>
      <c r="N310" s="55"/>
    </row>
    <row r="311" spans="1:14" ht="90" x14ac:dyDescent="0.3">
      <c r="A311" s="57" t="s">
        <v>26</v>
      </c>
      <c r="B311" s="57">
        <v>307</v>
      </c>
      <c r="C311" s="56"/>
      <c r="D311" s="57" t="s">
        <v>746</v>
      </c>
      <c r="E311" s="57" t="s">
        <v>614</v>
      </c>
      <c r="F311" s="57" t="s">
        <v>1157</v>
      </c>
      <c r="G311" s="57" t="str">
        <f>CONCATENATE(TableV5toV6[[#This Row],[LevelA]]," ",TableV5toV6[[#This Row],[v6 Status]])</f>
        <v xml:space="preserve">Minor Must </v>
      </c>
      <c r="H311" s="58"/>
      <c r="I311" s="59"/>
      <c r="J311" s="57" t="s">
        <v>56</v>
      </c>
      <c r="K311" s="57" t="s">
        <v>868</v>
      </c>
      <c r="L311" s="57" t="s">
        <v>39</v>
      </c>
      <c r="M311" s="57" t="s">
        <v>39</v>
      </c>
      <c r="N311" s="57"/>
    </row>
    <row r="312" spans="1:14" ht="50" collapsed="1" x14ac:dyDescent="0.3">
      <c r="A312" s="47" t="s">
        <v>28</v>
      </c>
      <c r="B312" s="47">
        <v>308</v>
      </c>
      <c r="C312" s="51" t="s">
        <v>424</v>
      </c>
      <c r="D312" s="47" t="s">
        <v>656</v>
      </c>
      <c r="E312" s="47" t="s">
        <v>152</v>
      </c>
      <c r="F312" s="47" t="s">
        <v>1158</v>
      </c>
      <c r="G312" s="47" t="str">
        <f>CONCATENATE(TableV5toV6[[#This Row],[LevelA]]," ",TableV5toV6[[#This Row],[v6 Status]])</f>
        <v xml:space="preserve">Recom. </v>
      </c>
      <c r="H312" s="52"/>
      <c r="I312" s="53"/>
      <c r="J312" s="51"/>
      <c r="K312" s="47"/>
      <c r="L312" s="47" t="s">
        <v>46</v>
      </c>
      <c r="M312" s="47" t="s">
        <v>46</v>
      </c>
      <c r="N312" s="55"/>
    </row>
    <row r="313" spans="1:14" ht="220" x14ac:dyDescent="0.3">
      <c r="A313" s="57" t="s">
        <v>26</v>
      </c>
      <c r="B313" s="57">
        <v>309</v>
      </c>
      <c r="C313" s="56"/>
      <c r="D313" s="57" t="s">
        <v>746</v>
      </c>
      <c r="E313" s="57" t="s">
        <v>615</v>
      </c>
      <c r="F313" s="57" t="s">
        <v>1159</v>
      </c>
      <c r="G313" s="57" t="str">
        <f>CONCATENATE(TableV5toV6[[#This Row],[LevelA]]," ",TableV5toV6[[#This Row],[v6 Status]])</f>
        <v>Minor Must (New)</v>
      </c>
      <c r="H313" s="58"/>
      <c r="I313" s="59"/>
      <c r="J313" s="57" t="s">
        <v>56</v>
      </c>
      <c r="K313" s="57" t="s">
        <v>869</v>
      </c>
      <c r="L313" s="57" t="s">
        <v>39</v>
      </c>
      <c r="M313" s="57" t="s">
        <v>53</v>
      </c>
      <c r="N313" s="57" t="s">
        <v>1239</v>
      </c>
    </row>
    <row r="314" spans="1:14" ht="20" collapsed="1" x14ac:dyDescent="0.3">
      <c r="A314" s="47" t="s">
        <v>28</v>
      </c>
      <c r="B314" s="47">
        <v>310</v>
      </c>
      <c r="C314" s="51" t="s">
        <v>425</v>
      </c>
      <c r="D314" s="47" t="s">
        <v>464</v>
      </c>
      <c r="E314" s="47" t="s">
        <v>464</v>
      </c>
      <c r="F314" s="47" t="s">
        <v>464</v>
      </c>
      <c r="G314" s="47" t="str">
        <f>CONCATENATE(TableV5toV6[[#This Row],[LevelA]]," ",TableV5toV6[[#This Row],[v6 Status]])</f>
        <v xml:space="preserve">New in IFA v6 </v>
      </c>
      <c r="H314" s="64" t="s">
        <v>34</v>
      </c>
      <c r="I314" s="65"/>
      <c r="J314" s="67"/>
      <c r="K314" s="66"/>
      <c r="L314" s="47" t="s">
        <v>464</v>
      </c>
      <c r="M314" s="47" t="s">
        <v>36</v>
      </c>
      <c r="N314" s="55"/>
    </row>
    <row r="315" spans="1:14" ht="20" x14ac:dyDescent="0.3">
      <c r="A315" s="57" t="s">
        <v>26</v>
      </c>
      <c r="B315" s="57">
        <v>311</v>
      </c>
      <c r="C315" s="56"/>
      <c r="D315" s="57" t="s">
        <v>41</v>
      </c>
      <c r="E315" s="57" t="s">
        <v>1240</v>
      </c>
      <c r="F315" s="57" t="s">
        <v>1240</v>
      </c>
      <c r="G315" s="57" t="str">
        <f>CONCATENATE(TableV5toV6[[#This Row],[LevelA]]," ",TableV5toV6[[#This Row],[v6 Status]])</f>
        <v xml:space="preserve">Removed </v>
      </c>
      <c r="H315" s="60" t="s">
        <v>34</v>
      </c>
      <c r="I315" s="48"/>
      <c r="J315" s="49"/>
      <c r="K315" s="50"/>
      <c r="L315" s="68" t="s">
        <v>41</v>
      </c>
      <c r="M315" s="50" t="s">
        <v>41</v>
      </c>
      <c r="N315" s="50"/>
    </row>
    <row r="316" spans="1:14" ht="80" x14ac:dyDescent="0.3">
      <c r="A316" s="41" t="s">
        <v>28</v>
      </c>
      <c r="B316" s="41">
        <v>312</v>
      </c>
      <c r="C316" s="51" t="s">
        <v>426</v>
      </c>
      <c r="D316" s="41" t="s">
        <v>655</v>
      </c>
      <c r="E316" s="41" t="s">
        <v>150</v>
      </c>
      <c r="F316" s="41" t="s">
        <v>1250</v>
      </c>
      <c r="G316" s="41" t="s">
        <v>1251</v>
      </c>
      <c r="H316" s="54"/>
      <c r="I316" s="42"/>
      <c r="J316" s="44"/>
      <c r="K316" s="43"/>
      <c r="L316" s="41" t="s">
        <v>39</v>
      </c>
      <c r="M316" s="47" t="s">
        <v>39</v>
      </c>
      <c r="N316" s="55" t="s">
        <v>1241</v>
      </c>
    </row>
    <row r="317" spans="1:14" ht="150" x14ac:dyDescent="0.3">
      <c r="A317" s="57" t="s">
        <v>26</v>
      </c>
      <c r="B317" s="57">
        <v>313</v>
      </c>
      <c r="C317" s="56"/>
      <c r="D317" s="57" t="s">
        <v>746</v>
      </c>
      <c r="E317" s="57" t="s">
        <v>616</v>
      </c>
      <c r="F317" s="57" t="s">
        <v>1160</v>
      </c>
      <c r="G317" s="57" t="str">
        <f>CONCATENATE(TableV5toV6[[#This Row],[LevelA]]," ",TableV5toV6[[#This Row],[v6 Status]])</f>
        <v xml:space="preserve">Recom. </v>
      </c>
      <c r="H317" s="58"/>
      <c r="I317" s="59"/>
      <c r="J317" s="57" t="s">
        <v>56</v>
      </c>
      <c r="K317" s="57" t="s">
        <v>870</v>
      </c>
      <c r="L317" s="57" t="s">
        <v>46</v>
      </c>
      <c r="M317" s="57" t="s">
        <v>46</v>
      </c>
      <c r="N317" s="57"/>
    </row>
    <row r="318" spans="1:14" ht="100" collapsed="1" x14ac:dyDescent="0.3">
      <c r="A318" s="47" t="s">
        <v>28</v>
      </c>
      <c r="B318" s="47">
        <v>314</v>
      </c>
      <c r="C318" s="51" t="s">
        <v>427</v>
      </c>
      <c r="D318" s="47" t="s">
        <v>655</v>
      </c>
      <c r="E318" s="47" t="s">
        <v>151</v>
      </c>
      <c r="F318" s="47" t="s">
        <v>1161</v>
      </c>
      <c r="G318" s="47" t="str">
        <f>CONCATENATE(TableV5toV6[[#This Row],[LevelA]]," ",TableV5toV6[[#This Row],[v6 Status]])</f>
        <v xml:space="preserve">Recom. </v>
      </c>
      <c r="H318" s="52"/>
      <c r="I318" s="53"/>
      <c r="J318" s="47"/>
      <c r="K318" s="47"/>
      <c r="L318" s="47" t="s">
        <v>46</v>
      </c>
      <c r="M318" s="47" t="s">
        <v>46</v>
      </c>
      <c r="N318" s="55"/>
    </row>
    <row r="319" spans="1:14" ht="140" x14ac:dyDescent="0.3">
      <c r="A319" s="57" t="s">
        <v>26</v>
      </c>
      <c r="B319" s="57">
        <v>315</v>
      </c>
      <c r="C319" s="56"/>
      <c r="D319" s="57" t="s">
        <v>746</v>
      </c>
      <c r="E319" s="57" t="s">
        <v>617</v>
      </c>
      <c r="F319" s="57" t="s">
        <v>1162</v>
      </c>
      <c r="G319" s="57" t="str">
        <f>CONCATENATE(TableV5toV6[[#This Row],[LevelA]]," ",TableV5toV6[[#This Row],[v6 Status]])</f>
        <v>Major Must (New)</v>
      </c>
      <c r="H319" s="58"/>
      <c r="I319" s="59"/>
      <c r="J319" s="57" t="s">
        <v>37</v>
      </c>
      <c r="K319" s="57" t="s">
        <v>871</v>
      </c>
      <c r="L319" s="57" t="s">
        <v>27</v>
      </c>
      <c r="M319" s="57" t="s">
        <v>53</v>
      </c>
      <c r="N319" s="57" t="s">
        <v>1239</v>
      </c>
    </row>
    <row r="320" spans="1:14" ht="20" collapsed="1" x14ac:dyDescent="0.3">
      <c r="A320" s="47" t="s">
        <v>28</v>
      </c>
      <c r="B320" s="47">
        <v>316</v>
      </c>
      <c r="C320" s="51" t="s">
        <v>428</v>
      </c>
      <c r="D320" s="47" t="s">
        <v>464</v>
      </c>
      <c r="E320" s="47" t="s">
        <v>464</v>
      </c>
      <c r="F320" s="47" t="s">
        <v>464</v>
      </c>
      <c r="G320" s="47" t="str">
        <f>CONCATENATE(TableV5toV6[[#This Row],[LevelA]]," ",TableV5toV6[[#This Row],[v6 Status]])</f>
        <v xml:space="preserve">New in IFA v6 </v>
      </c>
      <c r="H320" s="64" t="s">
        <v>34</v>
      </c>
      <c r="I320" s="65"/>
      <c r="J320" s="66"/>
      <c r="K320" s="66"/>
      <c r="L320" s="47" t="s">
        <v>464</v>
      </c>
      <c r="M320" s="47" t="s">
        <v>36</v>
      </c>
      <c r="N320" s="55"/>
    </row>
    <row r="321" spans="1:14" ht="130" x14ac:dyDescent="0.3">
      <c r="A321" s="57" t="s">
        <v>26</v>
      </c>
      <c r="B321" s="57">
        <v>317</v>
      </c>
      <c r="C321" s="56"/>
      <c r="D321" s="57" t="s">
        <v>746</v>
      </c>
      <c r="E321" s="57" t="s">
        <v>618</v>
      </c>
      <c r="F321" s="57" t="s">
        <v>1163</v>
      </c>
      <c r="G321" s="57" t="str">
        <f>CONCATENATE(TableV5toV6[[#This Row],[LevelA]]," ",TableV5toV6[[#This Row],[v6 Status]])</f>
        <v>Major Must (New)</v>
      </c>
      <c r="H321" s="58"/>
      <c r="I321" s="59"/>
      <c r="J321" s="57" t="s">
        <v>37</v>
      </c>
      <c r="K321" s="57" t="s">
        <v>872</v>
      </c>
      <c r="L321" s="57" t="s">
        <v>27</v>
      </c>
      <c r="M321" s="57" t="s">
        <v>35</v>
      </c>
      <c r="N321" s="57" t="s">
        <v>1239</v>
      </c>
    </row>
    <row r="322" spans="1:14" ht="20" collapsed="1" x14ac:dyDescent="0.3">
      <c r="A322" s="47" t="s">
        <v>28</v>
      </c>
      <c r="B322" s="47">
        <v>318</v>
      </c>
      <c r="C322" s="51" t="s">
        <v>429</v>
      </c>
      <c r="D322" s="47" t="s">
        <v>464</v>
      </c>
      <c r="E322" s="47" t="s">
        <v>464</v>
      </c>
      <c r="F322" s="47" t="s">
        <v>464</v>
      </c>
      <c r="G322" s="47" t="str">
        <f>CONCATENATE(TableV5toV6[[#This Row],[LevelA]]," ",TableV5toV6[[#This Row],[v6 Status]])</f>
        <v xml:space="preserve">New in IFA v6 </v>
      </c>
      <c r="H322" s="64" t="s">
        <v>34</v>
      </c>
      <c r="I322" s="65"/>
      <c r="J322" s="66"/>
      <c r="K322" s="66"/>
      <c r="L322" s="47" t="s">
        <v>464</v>
      </c>
      <c r="M322" s="47" t="s">
        <v>36</v>
      </c>
      <c r="N322" s="55"/>
    </row>
    <row r="323" spans="1:14" ht="100" x14ac:dyDescent="0.3">
      <c r="A323" s="57" t="s">
        <v>26</v>
      </c>
      <c r="B323" s="57">
        <v>319</v>
      </c>
      <c r="C323" s="56"/>
      <c r="D323" s="57" t="s">
        <v>746</v>
      </c>
      <c r="E323" s="57" t="s">
        <v>619</v>
      </c>
      <c r="F323" s="57" t="s">
        <v>1164</v>
      </c>
      <c r="G323" s="57" t="str">
        <f>CONCATENATE(TableV5toV6[[#This Row],[LevelA]]," ",TableV5toV6[[#This Row],[v6 Status]])</f>
        <v>Recom. (New)</v>
      </c>
      <c r="H323" s="58"/>
      <c r="I323" s="59"/>
      <c r="J323" s="57" t="s">
        <v>40</v>
      </c>
      <c r="K323" s="57" t="s">
        <v>873</v>
      </c>
      <c r="L323" s="57" t="s">
        <v>46</v>
      </c>
      <c r="M323" s="57" t="s">
        <v>55</v>
      </c>
      <c r="N323" s="57" t="s">
        <v>1239</v>
      </c>
    </row>
    <row r="324" spans="1:14" ht="20" collapsed="1" x14ac:dyDescent="0.3">
      <c r="A324" s="47" t="s">
        <v>28</v>
      </c>
      <c r="B324" s="47">
        <v>320</v>
      </c>
      <c r="C324" s="51" t="s">
        <v>430</v>
      </c>
      <c r="D324" s="47" t="s">
        <v>464</v>
      </c>
      <c r="E324" s="47" t="s">
        <v>464</v>
      </c>
      <c r="F324" s="47" t="s">
        <v>464</v>
      </c>
      <c r="G324" s="47" t="str">
        <f>CONCATENATE(TableV5toV6[[#This Row],[LevelA]]," ",TableV5toV6[[#This Row],[v6 Status]])</f>
        <v xml:space="preserve">New in IFA v6 </v>
      </c>
      <c r="H324" s="64" t="s">
        <v>34</v>
      </c>
      <c r="I324" s="65"/>
      <c r="J324" s="66"/>
      <c r="K324" s="66"/>
      <c r="L324" s="47" t="s">
        <v>464</v>
      </c>
      <c r="M324" s="47" t="s">
        <v>36</v>
      </c>
      <c r="N324" s="55"/>
    </row>
    <row r="325" spans="1:14" ht="80" collapsed="1" x14ac:dyDescent="0.3">
      <c r="A325" s="57" t="s">
        <v>26</v>
      </c>
      <c r="B325" s="57">
        <v>321</v>
      </c>
      <c r="C325" s="56"/>
      <c r="D325" s="57" t="s">
        <v>620</v>
      </c>
      <c r="E325" s="57" t="s">
        <v>620</v>
      </c>
      <c r="F325" s="57" t="s">
        <v>1165</v>
      </c>
      <c r="G325" s="57" t="str">
        <f>CONCATENATE(TableV5toV6[[#This Row],[LevelA]]," ",TableV5toV6[[#This Row],[v6 Status]])</f>
        <v>Recom. (New)</v>
      </c>
      <c r="H325" s="58"/>
      <c r="I325" s="59"/>
      <c r="J325" s="57" t="s">
        <v>40</v>
      </c>
      <c r="K325" s="57" t="s">
        <v>874</v>
      </c>
      <c r="L325" s="57" t="s">
        <v>46</v>
      </c>
      <c r="M325" s="57" t="s">
        <v>55</v>
      </c>
      <c r="N325" s="63" t="s">
        <v>1239</v>
      </c>
    </row>
    <row r="326" spans="1:14" ht="20" collapsed="1" x14ac:dyDescent="0.3">
      <c r="A326" s="47" t="s">
        <v>28</v>
      </c>
      <c r="B326" s="47">
        <v>322</v>
      </c>
      <c r="C326" s="51" t="s">
        <v>431</v>
      </c>
      <c r="D326" s="47" t="s">
        <v>464</v>
      </c>
      <c r="E326" s="47" t="s">
        <v>464</v>
      </c>
      <c r="F326" s="47" t="s">
        <v>464</v>
      </c>
      <c r="G326" s="47" t="str">
        <f>CONCATENATE(TableV5toV6[[#This Row],[LevelA]]," ",TableV5toV6[[#This Row],[v6 Status]])</f>
        <v xml:space="preserve">New in IFA v6 </v>
      </c>
      <c r="H326" s="64" t="s">
        <v>34</v>
      </c>
      <c r="I326" s="65"/>
      <c r="J326" s="66"/>
      <c r="K326" s="66"/>
      <c r="L326" s="47" t="s">
        <v>464</v>
      </c>
      <c r="M326" s="47" t="s">
        <v>36</v>
      </c>
      <c r="N326" s="55"/>
    </row>
    <row r="327" spans="1:14" ht="100" x14ac:dyDescent="0.3">
      <c r="A327" s="57" t="s">
        <v>26</v>
      </c>
      <c r="B327" s="57">
        <v>323</v>
      </c>
      <c r="C327" s="56"/>
      <c r="D327" s="57" t="s">
        <v>747</v>
      </c>
      <c r="E327" s="57" t="s">
        <v>621</v>
      </c>
      <c r="F327" s="57" t="s">
        <v>1166</v>
      </c>
      <c r="G327" s="57" t="str">
        <f>CONCATENATE(TableV5toV6[[#This Row],[LevelA]]," ",TableV5toV6[[#This Row],[v6 Status]])</f>
        <v xml:space="preserve">Major Must </v>
      </c>
      <c r="H327" s="58"/>
      <c r="I327" s="59"/>
      <c r="J327" s="57" t="s">
        <v>32</v>
      </c>
      <c r="K327" s="57" t="s">
        <v>875</v>
      </c>
      <c r="L327" s="57" t="s">
        <v>27</v>
      </c>
      <c r="M327" s="57" t="s">
        <v>27</v>
      </c>
      <c r="N327" s="57"/>
    </row>
    <row r="328" spans="1:14" ht="50" collapsed="1" x14ac:dyDescent="0.3">
      <c r="A328" s="47" t="s">
        <v>28</v>
      </c>
      <c r="B328" s="47">
        <v>324</v>
      </c>
      <c r="C328" s="51" t="s">
        <v>432</v>
      </c>
      <c r="D328" s="47" t="s">
        <v>657</v>
      </c>
      <c r="E328" s="47" t="s">
        <v>153</v>
      </c>
      <c r="F328" s="47" t="s">
        <v>1167</v>
      </c>
      <c r="G328" s="47" t="str">
        <f>CONCATENATE(TableV5toV6[[#This Row],[LevelA]]," ",TableV5toV6[[#This Row],[v6 Status]])</f>
        <v xml:space="preserve">Minor Must </v>
      </c>
      <c r="H328" s="52"/>
      <c r="I328" s="53"/>
      <c r="J328" s="47"/>
      <c r="K328" s="47"/>
      <c r="L328" s="47" t="s">
        <v>39</v>
      </c>
      <c r="M328" s="47" t="s">
        <v>39</v>
      </c>
      <c r="N328" s="55"/>
    </row>
    <row r="329" spans="1:14" ht="80" x14ac:dyDescent="0.3">
      <c r="A329" s="57" t="s">
        <v>26</v>
      </c>
      <c r="B329" s="57">
        <v>325</v>
      </c>
      <c r="C329" s="56"/>
      <c r="D329" s="57" t="s">
        <v>747</v>
      </c>
      <c r="E329" s="57" t="s">
        <v>622</v>
      </c>
      <c r="F329" s="57" t="s">
        <v>1168</v>
      </c>
      <c r="G329" s="57" t="str">
        <f>CONCATENATE(TableV5toV6[[#This Row],[LevelA]]," ",TableV5toV6[[#This Row],[v6 Status]])</f>
        <v xml:space="preserve">Minor Must </v>
      </c>
      <c r="H329" s="58"/>
      <c r="I329" s="59"/>
      <c r="J329" s="57" t="s">
        <v>32</v>
      </c>
      <c r="K329" s="57" t="s">
        <v>876</v>
      </c>
      <c r="L329" s="57" t="s">
        <v>39</v>
      </c>
      <c r="M329" s="57" t="s">
        <v>39</v>
      </c>
      <c r="N329" s="57"/>
    </row>
    <row r="330" spans="1:14" ht="30" collapsed="1" x14ac:dyDescent="0.3">
      <c r="A330" s="47" t="s">
        <v>28</v>
      </c>
      <c r="B330" s="47">
        <v>326</v>
      </c>
      <c r="C330" s="51" t="s">
        <v>433</v>
      </c>
      <c r="D330" s="47" t="s">
        <v>657</v>
      </c>
      <c r="E330" s="47" t="s">
        <v>154</v>
      </c>
      <c r="F330" s="47" t="s">
        <v>1169</v>
      </c>
      <c r="G330" s="47" t="str">
        <f>CONCATENATE(TableV5toV6[[#This Row],[LevelA]]," ",TableV5toV6[[#This Row],[v6 Status]])</f>
        <v xml:space="preserve">Recom. </v>
      </c>
      <c r="H330" s="52"/>
      <c r="I330" s="53"/>
      <c r="J330" s="47"/>
      <c r="K330" s="47"/>
      <c r="L330" s="47" t="s">
        <v>46</v>
      </c>
      <c r="M330" s="47" t="s">
        <v>46</v>
      </c>
      <c r="N330" s="55"/>
    </row>
    <row r="331" spans="1:14" ht="60" collapsed="1" x14ac:dyDescent="0.3">
      <c r="A331" s="57" t="s">
        <v>26</v>
      </c>
      <c r="B331" s="57">
        <v>327</v>
      </c>
      <c r="C331" s="56"/>
      <c r="D331" s="57" t="s">
        <v>747</v>
      </c>
      <c r="E331" s="57" t="s">
        <v>623</v>
      </c>
      <c r="F331" s="57" t="s">
        <v>1170</v>
      </c>
      <c r="G331" s="57" t="str">
        <f>CONCATENATE(TableV5toV6[[#This Row],[LevelA]]," ",TableV5toV6[[#This Row],[v6 Status]])</f>
        <v xml:space="preserve">Minor Must </v>
      </c>
      <c r="H331" s="58"/>
      <c r="I331" s="59"/>
      <c r="J331" s="57" t="s">
        <v>45</v>
      </c>
      <c r="K331" s="57" t="s">
        <v>875</v>
      </c>
      <c r="L331" s="57" t="s">
        <v>39</v>
      </c>
      <c r="M331" s="57" t="s">
        <v>39</v>
      </c>
      <c r="N331" s="63"/>
    </row>
    <row r="332" spans="1:14" ht="30" x14ac:dyDescent="0.3">
      <c r="A332" s="47" t="s">
        <v>28</v>
      </c>
      <c r="B332" s="47">
        <v>328</v>
      </c>
      <c r="C332" s="51" t="s">
        <v>434</v>
      </c>
      <c r="D332" s="47" t="s">
        <v>657</v>
      </c>
      <c r="E332" s="47" t="s">
        <v>155</v>
      </c>
      <c r="F332" s="47" t="s">
        <v>1171</v>
      </c>
      <c r="G332" s="47" t="str">
        <f>CONCATENATE(TableV5toV6[[#This Row],[LevelA]]," ",TableV5toV6[[#This Row],[v6 Status]])</f>
        <v xml:space="preserve">Recom. </v>
      </c>
      <c r="H332" s="52"/>
      <c r="I332" s="53"/>
      <c r="J332" s="51"/>
      <c r="K332" s="47"/>
      <c r="L332" s="47" t="s">
        <v>46</v>
      </c>
      <c r="M332" s="47" t="s">
        <v>46</v>
      </c>
      <c r="N332" s="47"/>
    </row>
    <row r="333" spans="1:14" ht="160" collapsed="1" x14ac:dyDescent="0.3">
      <c r="A333" s="57" t="s">
        <v>26</v>
      </c>
      <c r="B333" s="57">
        <v>329</v>
      </c>
      <c r="C333" s="56"/>
      <c r="D333" s="57" t="s">
        <v>747</v>
      </c>
      <c r="E333" s="57" t="s">
        <v>624</v>
      </c>
      <c r="F333" s="57" t="s">
        <v>1172</v>
      </c>
      <c r="G333" s="57" t="str">
        <f>CONCATENATE(TableV5toV6[[#This Row],[LevelA]]," ",TableV5toV6[[#This Row],[v6 Status]])</f>
        <v>Recom. (New)</v>
      </c>
      <c r="H333" s="58"/>
      <c r="I333" s="59"/>
      <c r="J333" s="57" t="s">
        <v>32</v>
      </c>
      <c r="K333" s="57" t="s">
        <v>877</v>
      </c>
      <c r="L333" s="57" t="s">
        <v>46</v>
      </c>
      <c r="M333" s="57" t="s">
        <v>55</v>
      </c>
      <c r="N333" s="63" t="s">
        <v>1239</v>
      </c>
    </row>
    <row r="334" spans="1:14" ht="20" collapsed="1" x14ac:dyDescent="0.3">
      <c r="A334" s="47" t="s">
        <v>28</v>
      </c>
      <c r="B334" s="47">
        <v>330</v>
      </c>
      <c r="C334" s="51" t="s">
        <v>435</v>
      </c>
      <c r="D334" s="47" t="s">
        <v>464</v>
      </c>
      <c r="E334" s="47" t="s">
        <v>464</v>
      </c>
      <c r="F334" s="47" t="s">
        <v>464</v>
      </c>
      <c r="G334" s="47" t="str">
        <f>CONCATENATE(TableV5toV6[[#This Row],[LevelA]]," ",TableV5toV6[[#This Row],[v6 Status]])</f>
        <v xml:space="preserve">New in IFA v6 </v>
      </c>
      <c r="H334" s="64" t="s">
        <v>34</v>
      </c>
      <c r="I334" s="65"/>
      <c r="J334" s="66"/>
      <c r="K334" s="66"/>
      <c r="L334" s="47" t="s">
        <v>464</v>
      </c>
      <c r="M334" s="47" t="s">
        <v>36</v>
      </c>
      <c r="N334" s="55"/>
    </row>
    <row r="335" spans="1:14" ht="20" x14ac:dyDescent="0.3">
      <c r="A335" s="57" t="s">
        <v>26</v>
      </c>
      <c r="B335" s="57">
        <v>331</v>
      </c>
      <c r="C335" s="56"/>
      <c r="D335" s="57" t="s">
        <v>41</v>
      </c>
      <c r="E335" s="57" t="s">
        <v>1240</v>
      </c>
      <c r="F335" s="57" t="s">
        <v>1240</v>
      </c>
      <c r="G335" s="57" t="str">
        <f>CONCATENATE(TableV5toV6[[#This Row],[LevelA]]," ",TableV5toV6[[#This Row],[v6 Status]])</f>
        <v xml:space="preserve">Removed </v>
      </c>
      <c r="H335" s="60" t="s">
        <v>34</v>
      </c>
      <c r="I335" s="61"/>
      <c r="J335" s="62"/>
      <c r="K335" s="62"/>
      <c r="L335" s="57" t="s">
        <v>41</v>
      </c>
      <c r="M335" s="57" t="s">
        <v>41</v>
      </c>
      <c r="N335" s="57"/>
    </row>
    <row r="336" spans="1:14" ht="50" x14ac:dyDescent="0.3">
      <c r="A336" s="47" t="s">
        <v>28</v>
      </c>
      <c r="B336" s="47">
        <v>332</v>
      </c>
      <c r="C336" s="51" t="s">
        <v>436</v>
      </c>
      <c r="D336" s="47" t="s">
        <v>649</v>
      </c>
      <c r="E336" s="47" t="s">
        <v>122</v>
      </c>
      <c r="F336" s="47" t="s">
        <v>1216</v>
      </c>
      <c r="G336" s="47" t="str">
        <f>CONCATENATE(TableV5toV6[[#This Row],[LevelA]]," ",TableV5toV6[[#This Row],[v6 Status]])</f>
        <v>Minor Must (No NA)</v>
      </c>
      <c r="H336" s="52"/>
      <c r="I336" s="53"/>
      <c r="J336" s="47"/>
      <c r="K336" s="47"/>
      <c r="L336" s="47" t="s">
        <v>39</v>
      </c>
      <c r="M336" s="47" t="s">
        <v>51</v>
      </c>
      <c r="N336" s="55" t="s">
        <v>30</v>
      </c>
    </row>
    <row r="337" spans="1:14" ht="20" x14ac:dyDescent="0.3">
      <c r="A337" s="57" t="s">
        <v>26</v>
      </c>
      <c r="B337" s="57">
        <v>333</v>
      </c>
      <c r="C337" s="56"/>
      <c r="D337" s="57" t="s">
        <v>41</v>
      </c>
      <c r="E337" s="57" t="s">
        <v>1240</v>
      </c>
      <c r="F337" s="57" t="s">
        <v>1240</v>
      </c>
      <c r="G337" s="57" t="str">
        <f>CONCATENATE(TableV5toV6[[#This Row],[LevelA]]," ",TableV5toV6[[#This Row],[v6 Status]])</f>
        <v xml:space="preserve">Removed </v>
      </c>
      <c r="H337" s="60" t="s">
        <v>34</v>
      </c>
      <c r="I337" s="61"/>
      <c r="J337" s="62"/>
      <c r="K337" s="62"/>
      <c r="L337" s="57" t="s">
        <v>41</v>
      </c>
      <c r="M337" s="57" t="s">
        <v>41</v>
      </c>
      <c r="N337" s="57"/>
    </row>
    <row r="338" spans="1:14" ht="140" x14ac:dyDescent="0.3">
      <c r="A338" s="47" t="s">
        <v>28</v>
      </c>
      <c r="B338" s="47">
        <v>334</v>
      </c>
      <c r="C338" s="51" t="s">
        <v>437</v>
      </c>
      <c r="D338" s="47" t="s">
        <v>649</v>
      </c>
      <c r="E338" s="47" t="s">
        <v>123</v>
      </c>
      <c r="F338" s="47" t="s">
        <v>1217</v>
      </c>
      <c r="G338" s="47" t="str">
        <f>CONCATENATE(TableV5toV6[[#This Row],[LevelA]]," ",TableV5toV6[[#This Row],[v6 Status]])</f>
        <v>Minor Must (Removed)</v>
      </c>
      <c r="H338" s="52"/>
      <c r="I338" s="53"/>
      <c r="J338" s="47"/>
      <c r="K338" s="47"/>
      <c r="L338" s="47" t="s">
        <v>39</v>
      </c>
      <c r="M338" s="47" t="s">
        <v>39</v>
      </c>
      <c r="N338" s="55" t="s">
        <v>1241</v>
      </c>
    </row>
    <row r="339" spans="1:14" ht="20" x14ac:dyDescent="0.3">
      <c r="A339" s="57" t="s">
        <v>26</v>
      </c>
      <c r="B339" s="57">
        <v>335</v>
      </c>
      <c r="C339" s="56"/>
      <c r="D339" s="57" t="s">
        <v>41</v>
      </c>
      <c r="E339" s="57" t="s">
        <v>1240</v>
      </c>
      <c r="F339" s="57" t="s">
        <v>1240</v>
      </c>
      <c r="G339" s="57" t="str">
        <f>CONCATENATE(TableV5toV6[[#This Row],[LevelA]]," ",TableV5toV6[[#This Row],[v6 Status]])</f>
        <v xml:space="preserve">Removed </v>
      </c>
      <c r="H339" s="60" t="s">
        <v>34</v>
      </c>
      <c r="I339" s="61"/>
      <c r="J339" s="62"/>
      <c r="K339" s="62"/>
      <c r="L339" s="57" t="s">
        <v>41</v>
      </c>
      <c r="M339" s="57" t="s">
        <v>41</v>
      </c>
      <c r="N339" s="57"/>
    </row>
    <row r="340" spans="1:14" ht="60" x14ac:dyDescent="0.3">
      <c r="A340" s="47" t="s">
        <v>28</v>
      </c>
      <c r="B340" s="47">
        <v>336</v>
      </c>
      <c r="C340" s="51" t="s">
        <v>438</v>
      </c>
      <c r="D340" s="47" t="s">
        <v>649</v>
      </c>
      <c r="E340" s="47" t="s">
        <v>124</v>
      </c>
      <c r="F340" s="47" t="s">
        <v>1218</v>
      </c>
      <c r="G340" s="47" t="str">
        <f>CONCATENATE(TableV5toV6[[#This Row],[LevelA]]," ",TableV5toV6[[#This Row],[v6 Status]])</f>
        <v>Minor Must (Removed)</v>
      </c>
      <c r="H340" s="52"/>
      <c r="I340" s="53"/>
      <c r="J340" s="47"/>
      <c r="K340" s="47"/>
      <c r="L340" s="47" t="s">
        <v>39</v>
      </c>
      <c r="M340" s="47" t="s">
        <v>39</v>
      </c>
      <c r="N340" s="55" t="s">
        <v>1241</v>
      </c>
    </row>
    <row r="341" spans="1:14" ht="20" x14ac:dyDescent="0.3">
      <c r="A341" s="57" t="s">
        <v>26</v>
      </c>
      <c r="B341" s="57">
        <v>337</v>
      </c>
      <c r="C341" s="56"/>
      <c r="D341" s="57" t="s">
        <v>41</v>
      </c>
      <c r="E341" s="57" t="s">
        <v>1240</v>
      </c>
      <c r="F341" s="57" t="s">
        <v>1240</v>
      </c>
      <c r="G341" s="57" t="str">
        <f>CONCATENATE(TableV5toV6[[#This Row],[LevelA]]," ",TableV5toV6[[#This Row],[v6 Status]])</f>
        <v xml:space="preserve">Removed </v>
      </c>
      <c r="H341" s="60" t="s">
        <v>34</v>
      </c>
      <c r="I341" s="61"/>
      <c r="J341" s="62"/>
      <c r="K341" s="62"/>
      <c r="L341" s="57" t="s">
        <v>41</v>
      </c>
      <c r="M341" s="57" t="s">
        <v>41</v>
      </c>
      <c r="N341" s="57"/>
    </row>
    <row r="342" spans="1:14" ht="40" x14ac:dyDescent="0.3">
      <c r="A342" s="47" t="s">
        <v>28</v>
      </c>
      <c r="B342" s="47">
        <v>338</v>
      </c>
      <c r="C342" s="51" t="s">
        <v>439</v>
      </c>
      <c r="D342" s="47" t="s">
        <v>649</v>
      </c>
      <c r="E342" s="47" t="s">
        <v>125</v>
      </c>
      <c r="F342" s="47" t="s">
        <v>1219</v>
      </c>
      <c r="G342" s="47" t="str">
        <f>CONCATENATE(TableV5toV6[[#This Row],[LevelA]]," ",TableV5toV6[[#This Row],[v6 Status]])</f>
        <v>Major Must (No NA)</v>
      </c>
      <c r="H342" s="52"/>
      <c r="I342" s="53"/>
      <c r="J342" s="47"/>
      <c r="K342" s="47"/>
      <c r="L342" s="47" t="s">
        <v>27</v>
      </c>
      <c r="M342" s="47" t="s">
        <v>29</v>
      </c>
      <c r="N342" s="55" t="s">
        <v>30</v>
      </c>
    </row>
    <row r="343" spans="1:14" ht="80" collapsed="1" x14ac:dyDescent="0.3">
      <c r="A343" s="57" t="s">
        <v>26</v>
      </c>
      <c r="B343" s="57">
        <v>339</v>
      </c>
      <c r="C343" s="56"/>
      <c r="D343" s="57" t="s">
        <v>748</v>
      </c>
      <c r="E343" s="57" t="s">
        <v>625</v>
      </c>
      <c r="F343" s="57" t="s">
        <v>1173</v>
      </c>
      <c r="G343" s="57" t="str">
        <f>CONCATENATE(TableV5toV6[[#This Row],[LevelA]]," ",TableV5toV6[[#This Row],[v6 Status]])</f>
        <v xml:space="preserve">Major Must </v>
      </c>
      <c r="H343" s="58"/>
      <c r="I343" s="59"/>
      <c r="J343" s="57" t="s">
        <v>50</v>
      </c>
      <c r="K343" s="57" t="s">
        <v>878</v>
      </c>
      <c r="L343" s="57" t="s">
        <v>27</v>
      </c>
      <c r="M343" s="57" t="s">
        <v>27</v>
      </c>
      <c r="N343" s="63"/>
    </row>
    <row r="344" spans="1:14" ht="80" x14ac:dyDescent="0.3">
      <c r="A344" s="47" t="s">
        <v>28</v>
      </c>
      <c r="B344" s="47">
        <v>340</v>
      </c>
      <c r="C344" s="51" t="s">
        <v>440</v>
      </c>
      <c r="D344" s="47" t="s">
        <v>650</v>
      </c>
      <c r="E344" s="47" t="s">
        <v>126</v>
      </c>
      <c r="F344" s="47" t="s">
        <v>1174</v>
      </c>
      <c r="G344" s="47" t="str">
        <f>CONCATENATE(TableV5toV6[[#This Row],[LevelA]]," ",TableV5toV6[[#This Row],[v6 Status]])</f>
        <v>Minor Must (No NA)</v>
      </c>
      <c r="H344" s="52"/>
      <c r="I344" s="53"/>
      <c r="J344" s="47"/>
      <c r="K344" s="47"/>
      <c r="L344" s="47" t="s">
        <v>39</v>
      </c>
      <c r="M344" s="47" t="s">
        <v>29</v>
      </c>
      <c r="N344" s="47" t="s">
        <v>30</v>
      </c>
    </row>
    <row r="345" spans="1:14" ht="230" collapsed="1" x14ac:dyDescent="0.3">
      <c r="A345" s="57" t="s">
        <v>26</v>
      </c>
      <c r="B345" s="57">
        <v>341</v>
      </c>
      <c r="C345" s="56"/>
      <c r="D345" s="57" t="s">
        <v>748</v>
      </c>
      <c r="E345" s="57" t="s">
        <v>626</v>
      </c>
      <c r="F345" s="57" t="s">
        <v>1175</v>
      </c>
      <c r="G345" s="57" t="str">
        <f>CONCATENATE(TableV5toV6[[#This Row],[LevelA]]," ",TableV5toV6[[#This Row],[v6 Status]])</f>
        <v xml:space="preserve">Minor Must </v>
      </c>
      <c r="H345" s="58"/>
      <c r="I345" s="59"/>
      <c r="J345" s="57" t="s">
        <v>52</v>
      </c>
      <c r="K345" s="57" t="s">
        <v>879</v>
      </c>
      <c r="L345" s="57" t="s">
        <v>39</v>
      </c>
      <c r="M345" s="57" t="s">
        <v>39</v>
      </c>
      <c r="N345" s="63"/>
    </row>
    <row r="346" spans="1:14" ht="80" x14ac:dyDescent="0.3">
      <c r="A346" s="47" t="s">
        <v>28</v>
      </c>
      <c r="B346" s="47">
        <v>342</v>
      </c>
      <c r="C346" s="51" t="s">
        <v>441</v>
      </c>
      <c r="D346" s="47" t="s">
        <v>650</v>
      </c>
      <c r="E346" s="47" t="s">
        <v>127</v>
      </c>
      <c r="F346" s="47" t="s">
        <v>1176</v>
      </c>
      <c r="G346" s="47" t="str">
        <f>CONCATENATE(TableV5toV6[[#This Row],[LevelA]]," ",TableV5toV6[[#This Row],[v6 Status]])</f>
        <v xml:space="preserve">Minor Must </v>
      </c>
      <c r="H346" s="52"/>
      <c r="I346" s="53"/>
      <c r="J346" s="51"/>
      <c r="K346" s="47"/>
      <c r="L346" s="47" t="s">
        <v>39</v>
      </c>
      <c r="M346" s="47" t="s">
        <v>39</v>
      </c>
      <c r="N346" s="47"/>
    </row>
    <row r="347" spans="1:14" ht="140" collapsed="1" x14ac:dyDescent="0.3">
      <c r="A347" s="57" t="s">
        <v>26</v>
      </c>
      <c r="B347" s="57">
        <v>343</v>
      </c>
      <c r="C347" s="56"/>
      <c r="D347" s="57" t="s">
        <v>748</v>
      </c>
      <c r="E347" s="57" t="s">
        <v>627</v>
      </c>
      <c r="F347" s="57" t="s">
        <v>1177</v>
      </c>
      <c r="G347" s="57" t="str">
        <f>CONCATENATE(TableV5toV6[[#This Row],[LevelA]]," ",TableV5toV6[[#This Row],[v6 Status]])</f>
        <v xml:space="preserve">Minor Must </v>
      </c>
      <c r="H347" s="58"/>
      <c r="I347" s="59"/>
      <c r="J347" s="57" t="s">
        <v>49</v>
      </c>
      <c r="K347" s="57" t="s">
        <v>880</v>
      </c>
      <c r="L347" s="57" t="s">
        <v>39</v>
      </c>
      <c r="M347" s="57" t="s">
        <v>39</v>
      </c>
      <c r="N347" s="63"/>
    </row>
    <row r="348" spans="1:14" ht="60" x14ac:dyDescent="0.3">
      <c r="A348" s="47" t="s">
        <v>28</v>
      </c>
      <c r="B348" s="47">
        <v>344</v>
      </c>
      <c r="C348" s="51" t="s">
        <v>442</v>
      </c>
      <c r="D348" s="47" t="s">
        <v>650</v>
      </c>
      <c r="E348" s="47" t="s">
        <v>128</v>
      </c>
      <c r="F348" s="47" t="s">
        <v>1178</v>
      </c>
      <c r="G348" s="47" t="str">
        <f>CONCATENATE(TableV5toV6[[#This Row],[LevelA]]," ",TableV5toV6[[#This Row],[v6 Status]])</f>
        <v>Minor Must (No NA)</v>
      </c>
      <c r="H348" s="52"/>
      <c r="I348" s="53"/>
      <c r="J348" s="51"/>
      <c r="K348" s="47"/>
      <c r="L348" s="47" t="s">
        <v>39</v>
      </c>
      <c r="M348" s="47" t="s">
        <v>51</v>
      </c>
      <c r="N348" s="47" t="s">
        <v>30</v>
      </c>
    </row>
    <row r="349" spans="1:14" ht="200" collapsed="1" x14ac:dyDescent="0.3">
      <c r="A349" s="57" t="s">
        <v>26</v>
      </c>
      <c r="B349" s="57">
        <v>345</v>
      </c>
      <c r="C349" s="56"/>
      <c r="D349" s="57" t="s">
        <v>748</v>
      </c>
      <c r="E349" s="57" t="s">
        <v>628</v>
      </c>
      <c r="F349" s="57" t="s">
        <v>1179</v>
      </c>
      <c r="G349" s="57" t="str">
        <f>CONCATENATE(TableV5toV6[[#This Row],[LevelA]]," ",TableV5toV6[[#This Row],[v6 Status]])</f>
        <v xml:space="preserve">Major Must </v>
      </c>
      <c r="H349" s="58"/>
      <c r="I349" s="59"/>
      <c r="J349" s="57" t="s">
        <v>44</v>
      </c>
      <c r="K349" s="57" t="s">
        <v>881</v>
      </c>
      <c r="L349" s="57" t="s">
        <v>27</v>
      </c>
      <c r="M349" s="57" t="s">
        <v>27</v>
      </c>
      <c r="N349" s="63"/>
    </row>
    <row r="350" spans="1:14" ht="80" x14ac:dyDescent="0.3">
      <c r="A350" s="47" t="s">
        <v>28</v>
      </c>
      <c r="B350" s="47">
        <v>346</v>
      </c>
      <c r="C350" s="51" t="s">
        <v>443</v>
      </c>
      <c r="D350" s="47" t="s">
        <v>651</v>
      </c>
      <c r="E350" s="47" t="s">
        <v>130</v>
      </c>
      <c r="F350" s="47" t="s">
        <v>1180</v>
      </c>
      <c r="G350" s="47" t="str">
        <f>CONCATENATE(TableV5toV6[[#This Row],[LevelA]]," ",TableV5toV6[[#This Row],[v6 Status]])</f>
        <v>Major Must (No NA)</v>
      </c>
      <c r="H350" s="52"/>
      <c r="I350" s="53"/>
      <c r="J350" s="51"/>
      <c r="K350" s="47"/>
      <c r="L350" s="47" t="s">
        <v>27</v>
      </c>
      <c r="M350" s="47" t="s">
        <v>29</v>
      </c>
      <c r="N350" s="47" t="s">
        <v>30</v>
      </c>
    </row>
    <row r="351" spans="1:14" ht="100" collapsed="1" x14ac:dyDescent="0.3">
      <c r="A351" s="57" t="s">
        <v>26</v>
      </c>
      <c r="B351" s="57">
        <v>347</v>
      </c>
      <c r="C351" s="56"/>
      <c r="D351" s="57" t="s">
        <v>748</v>
      </c>
      <c r="E351" s="57" t="s">
        <v>629</v>
      </c>
      <c r="F351" s="57" t="s">
        <v>1181</v>
      </c>
      <c r="G351" s="57" t="str">
        <f>CONCATENATE(TableV5toV6[[#This Row],[LevelA]]," ",TableV5toV6[[#This Row],[v6 Status]])</f>
        <v xml:space="preserve">Major Must </v>
      </c>
      <c r="H351" s="58"/>
      <c r="I351" s="59"/>
      <c r="J351" s="57" t="s">
        <v>49</v>
      </c>
      <c r="K351" s="57" t="s">
        <v>882</v>
      </c>
      <c r="L351" s="57" t="s">
        <v>27</v>
      </c>
      <c r="M351" s="57" t="s">
        <v>27</v>
      </c>
      <c r="N351" s="63"/>
    </row>
    <row r="352" spans="1:14" ht="190" x14ac:dyDescent="0.3">
      <c r="A352" s="47" t="s">
        <v>28</v>
      </c>
      <c r="B352" s="47">
        <v>348</v>
      </c>
      <c r="C352" s="51" t="s">
        <v>444</v>
      </c>
      <c r="D352" s="47" t="s">
        <v>652</v>
      </c>
      <c r="E352" s="47" t="s">
        <v>131</v>
      </c>
      <c r="F352" s="47" t="s">
        <v>1182</v>
      </c>
      <c r="G352" s="47" t="str">
        <f>CONCATENATE(TableV5toV6[[#This Row],[LevelA]]," ",TableV5toV6[[#This Row],[v6 Status]])</f>
        <v xml:space="preserve">Minor Must </v>
      </c>
      <c r="H352" s="52"/>
      <c r="I352" s="53"/>
      <c r="J352" s="47"/>
      <c r="K352" s="47"/>
      <c r="L352" s="47" t="s">
        <v>39</v>
      </c>
      <c r="M352" s="47" t="s">
        <v>39</v>
      </c>
      <c r="N352" s="47"/>
    </row>
    <row r="353" spans="1:14" ht="190" collapsed="1" x14ac:dyDescent="0.3">
      <c r="A353" s="57" t="s">
        <v>26</v>
      </c>
      <c r="B353" s="57">
        <v>349</v>
      </c>
      <c r="C353" s="56"/>
      <c r="D353" s="57" t="s">
        <v>748</v>
      </c>
      <c r="E353" s="57" t="s">
        <v>630</v>
      </c>
      <c r="F353" s="57" t="s">
        <v>1183</v>
      </c>
      <c r="G353" s="57" t="str">
        <f>CONCATENATE(TableV5toV6[[#This Row],[LevelA]]," ",TableV5toV6[[#This Row],[v6 Status]])</f>
        <v xml:space="preserve">Major Must </v>
      </c>
      <c r="H353" s="58"/>
      <c r="I353" s="59"/>
      <c r="J353" s="57">
        <v>0</v>
      </c>
      <c r="K353" s="57" t="s">
        <v>883</v>
      </c>
      <c r="L353" s="57" t="s">
        <v>27</v>
      </c>
      <c r="M353" s="57" t="s">
        <v>27</v>
      </c>
      <c r="N353" s="63"/>
    </row>
    <row r="354" spans="1:14" ht="50" x14ac:dyDescent="0.3">
      <c r="A354" s="47" t="s">
        <v>28</v>
      </c>
      <c r="B354" s="47">
        <v>350</v>
      </c>
      <c r="C354" s="51" t="s">
        <v>445</v>
      </c>
      <c r="D354" s="47" t="s">
        <v>652</v>
      </c>
      <c r="E354" s="47" t="s">
        <v>132</v>
      </c>
      <c r="F354" s="47" t="s">
        <v>1184</v>
      </c>
      <c r="G354" s="47" t="str">
        <f>CONCATENATE(TableV5toV6[[#This Row],[LevelA]]," ",TableV5toV6[[#This Row],[v6 Status]])</f>
        <v>Minor Must (No NA)</v>
      </c>
      <c r="H354" s="52"/>
      <c r="I354" s="53"/>
      <c r="J354" s="47"/>
      <c r="K354" s="47"/>
      <c r="L354" s="47" t="s">
        <v>39</v>
      </c>
      <c r="M354" s="47" t="s">
        <v>51</v>
      </c>
      <c r="N354" s="47" t="s">
        <v>30</v>
      </c>
    </row>
    <row r="355" spans="1:14" ht="50" collapsed="1" x14ac:dyDescent="0.3">
      <c r="A355" s="57" t="s">
        <v>26</v>
      </c>
      <c r="B355" s="57">
        <v>351</v>
      </c>
      <c r="C355" s="56"/>
      <c r="D355" s="57" t="s">
        <v>749</v>
      </c>
      <c r="E355" s="57" t="s">
        <v>631</v>
      </c>
      <c r="F355" s="57" t="s">
        <v>1185</v>
      </c>
      <c r="G355" s="57" t="str">
        <f>CONCATENATE(TableV5toV6[[#This Row],[LevelA]]," ",TableV5toV6[[#This Row],[v6 Status]])</f>
        <v xml:space="preserve">Minor Must </v>
      </c>
      <c r="H355" s="58"/>
      <c r="I355" s="59"/>
      <c r="J355" s="57" t="s">
        <v>32</v>
      </c>
      <c r="K355" s="57" t="s">
        <v>884</v>
      </c>
      <c r="L355" s="57" t="s">
        <v>39</v>
      </c>
      <c r="M355" s="57" t="s">
        <v>39</v>
      </c>
      <c r="N355" s="63"/>
    </row>
    <row r="356" spans="1:14" ht="50" x14ac:dyDescent="0.3">
      <c r="A356" s="47" t="s">
        <v>28</v>
      </c>
      <c r="B356" s="47">
        <v>352</v>
      </c>
      <c r="C356" s="51" t="s">
        <v>446</v>
      </c>
      <c r="D356" s="47" t="s">
        <v>652</v>
      </c>
      <c r="E356" s="47" t="s">
        <v>133</v>
      </c>
      <c r="F356" s="47" t="s">
        <v>1186</v>
      </c>
      <c r="G356" s="47" t="str">
        <f>CONCATENATE(TableV5toV6[[#This Row],[LevelA]]," ",TableV5toV6[[#This Row],[v6 Status]])</f>
        <v xml:space="preserve">Minor Must </v>
      </c>
      <c r="H356" s="52"/>
      <c r="I356" s="53"/>
      <c r="J356" s="47"/>
      <c r="K356" s="47"/>
      <c r="L356" s="47" t="s">
        <v>39</v>
      </c>
      <c r="M356" s="47" t="s">
        <v>39</v>
      </c>
      <c r="N356" s="47"/>
    </row>
    <row r="357" spans="1:14" ht="60" collapsed="1" x14ac:dyDescent="0.3">
      <c r="A357" s="57" t="s">
        <v>26</v>
      </c>
      <c r="B357" s="57">
        <v>353</v>
      </c>
      <c r="C357" s="56"/>
      <c r="D357" s="57" t="s">
        <v>749</v>
      </c>
      <c r="E357" s="57" t="s">
        <v>632</v>
      </c>
      <c r="F357" s="57" t="s">
        <v>1187</v>
      </c>
      <c r="G357" s="57" t="str">
        <f>CONCATENATE(TableV5toV6[[#This Row],[LevelA]]," ",TableV5toV6[[#This Row],[v6 Status]])</f>
        <v xml:space="preserve">Minor Must </v>
      </c>
      <c r="H357" s="58"/>
      <c r="I357" s="59"/>
      <c r="J357" s="57" t="s">
        <v>47</v>
      </c>
      <c r="K357" s="57" t="s">
        <v>885</v>
      </c>
      <c r="L357" s="57" t="s">
        <v>39</v>
      </c>
      <c r="M357" s="57" t="s">
        <v>39</v>
      </c>
      <c r="N357" s="63"/>
    </row>
    <row r="358" spans="1:14" ht="50" x14ac:dyDescent="0.3">
      <c r="A358" s="47" t="s">
        <v>28</v>
      </c>
      <c r="B358" s="47">
        <v>354</v>
      </c>
      <c r="C358" s="51" t="s">
        <v>447</v>
      </c>
      <c r="D358" s="47" t="s">
        <v>652</v>
      </c>
      <c r="E358" s="47" t="s">
        <v>134</v>
      </c>
      <c r="F358" s="47" t="s">
        <v>1188</v>
      </c>
      <c r="G358" s="47" t="str">
        <f>CONCATENATE(TableV5toV6[[#This Row],[LevelA]]," ",TableV5toV6[[#This Row],[v6 Status]])</f>
        <v xml:space="preserve">Minor Must </v>
      </c>
      <c r="H358" s="52"/>
      <c r="I358" s="53"/>
      <c r="J358" s="51"/>
      <c r="K358" s="47"/>
      <c r="L358" s="47" t="s">
        <v>39</v>
      </c>
      <c r="M358" s="47" t="s">
        <v>39</v>
      </c>
      <c r="N358" s="47"/>
    </row>
    <row r="359" spans="1:14" ht="130" collapsed="1" x14ac:dyDescent="0.3">
      <c r="A359" s="57" t="s">
        <v>26</v>
      </c>
      <c r="B359" s="57">
        <v>355</v>
      </c>
      <c r="C359" s="56"/>
      <c r="D359" s="57" t="s">
        <v>749</v>
      </c>
      <c r="E359" s="57" t="s">
        <v>633</v>
      </c>
      <c r="F359" s="57" t="s">
        <v>1189</v>
      </c>
      <c r="G359" s="57" t="str">
        <f>CONCATENATE(TableV5toV6[[#This Row],[LevelA]]," ",TableV5toV6[[#This Row],[v6 Status]])</f>
        <v xml:space="preserve">Minor Must </v>
      </c>
      <c r="H359" s="58"/>
      <c r="I359" s="59"/>
      <c r="J359" s="57" t="s">
        <v>32</v>
      </c>
      <c r="K359" s="57" t="s">
        <v>886</v>
      </c>
      <c r="L359" s="57" t="s">
        <v>39</v>
      </c>
      <c r="M359" s="57" t="s">
        <v>39</v>
      </c>
      <c r="N359" s="63"/>
    </row>
    <row r="360" spans="1:14" ht="60" x14ac:dyDescent="0.3">
      <c r="A360" s="47" t="s">
        <v>28</v>
      </c>
      <c r="B360" s="47">
        <v>356</v>
      </c>
      <c r="C360" s="51" t="s">
        <v>448</v>
      </c>
      <c r="D360" s="47" t="s">
        <v>652</v>
      </c>
      <c r="E360" s="47" t="s">
        <v>135</v>
      </c>
      <c r="F360" s="47" t="s">
        <v>1190</v>
      </c>
      <c r="G360" s="47" t="str">
        <f>CONCATENATE(TableV5toV6[[#This Row],[LevelA]]," ",TableV5toV6[[#This Row],[v6 Status]])</f>
        <v xml:space="preserve">Minor Must </v>
      </c>
      <c r="H360" s="52"/>
      <c r="I360" s="53"/>
      <c r="J360" s="51"/>
      <c r="K360" s="47"/>
      <c r="L360" s="47" t="s">
        <v>39</v>
      </c>
      <c r="M360" s="47" t="s">
        <v>39</v>
      </c>
      <c r="N360" s="47"/>
    </row>
    <row r="361" spans="1:14" ht="110" collapsed="1" x14ac:dyDescent="0.3">
      <c r="A361" s="57" t="s">
        <v>26</v>
      </c>
      <c r="B361" s="57">
        <v>357</v>
      </c>
      <c r="C361" s="56"/>
      <c r="D361" s="57" t="s">
        <v>750</v>
      </c>
      <c r="E361" s="57" t="s">
        <v>634</v>
      </c>
      <c r="F361" s="57" t="s">
        <v>1191</v>
      </c>
      <c r="G361" s="57" t="str">
        <f>CONCATENATE(TableV5toV6[[#This Row],[LevelA]]," ",TableV5toV6[[#This Row],[v6 Status]])</f>
        <v xml:space="preserve">Major Must </v>
      </c>
      <c r="H361" s="58"/>
      <c r="I361" s="59"/>
      <c r="J361" s="57" t="s">
        <v>47</v>
      </c>
      <c r="K361" s="57" t="s">
        <v>887</v>
      </c>
      <c r="L361" s="57" t="s">
        <v>27</v>
      </c>
      <c r="M361" s="57" t="s">
        <v>27</v>
      </c>
      <c r="N361" s="63"/>
    </row>
    <row r="362" spans="1:14" ht="80" x14ac:dyDescent="0.3">
      <c r="A362" s="47" t="s">
        <v>28</v>
      </c>
      <c r="B362" s="47">
        <v>358</v>
      </c>
      <c r="C362" s="51" t="s">
        <v>449</v>
      </c>
      <c r="D362" s="47" t="s">
        <v>652</v>
      </c>
      <c r="E362" s="47" t="s">
        <v>136</v>
      </c>
      <c r="F362" s="47" t="s">
        <v>1192</v>
      </c>
      <c r="G362" s="47" t="str">
        <f>CONCATENATE(TableV5toV6[[#This Row],[LevelA]]," ",TableV5toV6[[#This Row],[v6 Status]])</f>
        <v xml:space="preserve">Major Must </v>
      </c>
      <c r="H362" s="52"/>
      <c r="I362" s="53"/>
      <c r="J362" s="47"/>
      <c r="K362" s="47"/>
      <c r="L362" s="47" t="s">
        <v>27</v>
      </c>
      <c r="M362" s="47" t="s">
        <v>27</v>
      </c>
      <c r="N362" s="47"/>
    </row>
    <row r="363" spans="1:14" ht="70" collapsed="1" x14ac:dyDescent="0.3">
      <c r="A363" s="57" t="s">
        <v>26</v>
      </c>
      <c r="B363" s="57">
        <v>359</v>
      </c>
      <c r="C363" s="56"/>
      <c r="D363" s="57" t="s">
        <v>750</v>
      </c>
      <c r="E363" s="57" t="s">
        <v>635</v>
      </c>
      <c r="F363" s="57" t="s">
        <v>1193</v>
      </c>
      <c r="G363" s="57" t="str">
        <f>CONCATENATE(TableV5toV6[[#This Row],[LevelA]]," ",TableV5toV6[[#This Row],[v6 Status]])</f>
        <v xml:space="preserve">Major Must </v>
      </c>
      <c r="H363" s="58"/>
      <c r="I363" s="59"/>
      <c r="J363" s="57" t="s">
        <v>47</v>
      </c>
      <c r="K363" s="57" t="s">
        <v>888</v>
      </c>
      <c r="L363" s="57" t="s">
        <v>27</v>
      </c>
      <c r="M363" s="57" t="s">
        <v>27</v>
      </c>
      <c r="N363" s="63"/>
    </row>
    <row r="364" spans="1:14" ht="80" x14ac:dyDescent="0.3">
      <c r="A364" s="47" t="s">
        <v>28</v>
      </c>
      <c r="B364" s="47">
        <v>360</v>
      </c>
      <c r="C364" s="51" t="s">
        <v>450</v>
      </c>
      <c r="D364" s="47" t="s">
        <v>652</v>
      </c>
      <c r="E364" s="47" t="s">
        <v>137</v>
      </c>
      <c r="F364" s="47" t="s">
        <v>1194</v>
      </c>
      <c r="G364" s="47" t="str">
        <f>CONCATENATE(TableV5toV6[[#This Row],[LevelA]]," ",TableV5toV6[[#This Row],[v6 Status]])</f>
        <v>Major Must (No NA)</v>
      </c>
      <c r="H364" s="52"/>
      <c r="I364" s="53"/>
      <c r="J364" s="51"/>
      <c r="K364" s="47"/>
      <c r="L364" s="47" t="s">
        <v>27</v>
      </c>
      <c r="M364" s="47" t="s">
        <v>29</v>
      </c>
      <c r="N364" s="47" t="s">
        <v>30</v>
      </c>
    </row>
    <row r="365" spans="1:14" ht="50" collapsed="1" x14ac:dyDescent="0.3">
      <c r="A365" s="57" t="s">
        <v>26</v>
      </c>
      <c r="B365" s="57">
        <v>361</v>
      </c>
      <c r="C365" s="56"/>
      <c r="D365" s="57" t="s">
        <v>750</v>
      </c>
      <c r="E365" s="57" t="s">
        <v>636</v>
      </c>
      <c r="F365" s="57" t="s">
        <v>1195</v>
      </c>
      <c r="G365" s="57" t="str">
        <f>CONCATENATE(TableV5toV6[[#This Row],[LevelA]]," ",TableV5toV6[[#This Row],[v6 Status]])</f>
        <v>Minor Must (New)</v>
      </c>
      <c r="H365" s="58"/>
      <c r="I365" s="59"/>
      <c r="J365" s="57" t="s">
        <v>47</v>
      </c>
      <c r="K365" s="57" t="s">
        <v>889</v>
      </c>
      <c r="L365" s="57" t="s">
        <v>39</v>
      </c>
      <c r="M365" s="57" t="s">
        <v>53</v>
      </c>
      <c r="N365" s="63" t="s">
        <v>1239</v>
      </c>
    </row>
    <row r="366" spans="1:14" ht="20" x14ac:dyDescent="0.3">
      <c r="A366" s="47" t="s">
        <v>28</v>
      </c>
      <c r="B366" s="47">
        <v>362</v>
      </c>
      <c r="C366" s="51" t="s">
        <v>451</v>
      </c>
      <c r="D366" s="47" t="s">
        <v>464</v>
      </c>
      <c r="E366" s="47" t="s">
        <v>464</v>
      </c>
      <c r="F366" s="47" t="s">
        <v>464</v>
      </c>
      <c r="G366" s="47" t="str">
        <f>CONCATENATE(TableV5toV6[[#This Row],[LevelA]]," ",TableV5toV6[[#This Row],[v6 Status]])</f>
        <v xml:space="preserve">New in IFA v6 </v>
      </c>
      <c r="H366" s="64" t="s">
        <v>34</v>
      </c>
      <c r="I366" s="65"/>
      <c r="J366" s="66"/>
      <c r="K366" s="66"/>
      <c r="L366" s="47" t="s">
        <v>464</v>
      </c>
      <c r="M366" s="47" t="s">
        <v>36</v>
      </c>
      <c r="N366" s="47"/>
    </row>
    <row r="367" spans="1:14" ht="60" collapsed="1" x14ac:dyDescent="0.3">
      <c r="A367" s="57" t="s">
        <v>26</v>
      </c>
      <c r="B367" s="57">
        <v>363</v>
      </c>
      <c r="C367" s="56"/>
      <c r="D367" s="57" t="s">
        <v>751</v>
      </c>
      <c r="E367" s="57" t="s">
        <v>637</v>
      </c>
      <c r="F367" s="57" t="s">
        <v>1196</v>
      </c>
      <c r="G367" s="57" t="str">
        <f>CONCATENATE(TableV5toV6[[#This Row],[LevelA]]," ",TableV5toV6[[#This Row],[v6 Status]])</f>
        <v xml:space="preserve">Major Must </v>
      </c>
      <c r="H367" s="58"/>
      <c r="I367" s="59"/>
      <c r="J367" s="57" t="s">
        <v>40</v>
      </c>
      <c r="K367" s="57" t="s">
        <v>890</v>
      </c>
      <c r="L367" s="57" t="s">
        <v>27</v>
      </c>
      <c r="M367" s="57" t="s">
        <v>27</v>
      </c>
      <c r="N367" s="63"/>
    </row>
    <row r="368" spans="1:14" ht="50" x14ac:dyDescent="0.3">
      <c r="A368" s="47" t="s">
        <v>28</v>
      </c>
      <c r="B368" s="47">
        <v>364</v>
      </c>
      <c r="C368" s="51" t="s">
        <v>452</v>
      </c>
      <c r="D368" s="47" t="s">
        <v>652</v>
      </c>
      <c r="E368" s="47" t="s">
        <v>138</v>
      </c>
      <c r="F368" s="47" t="s">
        <v>1197</v>
      </c>
      <c r="G368" s="47" t="str">
        <f>CONCATENATE(TableV5toV6[[#This Row],[LevelA]]," ",TableV5toV6[[#This Row],[v6 Status]])</f>
        <v xml:space="preserve">Major Must </v>
      </c>
      <c r="H368" s="52"/>
      <c r="I368" s="53"/>
      <c r="J368" s="47"/>
      <c r="K368" s="47"/>
      <c r="L368" s="47" t="s">
        <v>27</v>
      </c>
      <c r="M368" s="47" t="s">
        <v>27</v>
      </c>
      <c r="N368" s="47"/>
    </row>
    <row r="369" spans="1:14" ht="140" collapsed="1" x14ac:dyDescent="0.3">
      <c r="A369" s="57" t="s">
        <v>26</v>
      </c>
      <c r="B369" s="57">
        <v>365</v>
      </c>
      <c r="C369" s="56"/>
      <c r="D369" s="57" t="s">
        <v>751</v>
      </c>
      <c r="E369" s="57" t="s">
        <v>638</v>
      </c>
      <c r="F369" s="57" t="s">
        <v>1198</v>
      </c>
      <c r="G369" s="57" t="str">
        <f>CONCATENATE(TableV5toV6[[#This Row],[LevelA]]," ",TableV5toV6[[#This Row],[v6 Status]])</f>
        <v xml:space="preserve">Minor Must </v>
      </c>
      <c r="H369" s="58"/>
      <c r="I369" s="59"/>
      <c r="J369" s="57" t="s">
        <v>54</v>
      </c>
      <c r="K369" s="57" t="s">
        <v>891</v>
      </c>
      <c r="L369" s="57" t="s">
        <v>39</v>
      </c>
      <c r="M369" s="57" t="s">
        <v>39</v>
      </c>
      <c r="N369" s="63"/>
    </row>
    <row r="370" spans="1:14" ht="70" x14ac:dyDescent="0.3">
      <c r="A370" s="47" t="s">
        <v>28</v>
      </c>
      <c r="B370" s="47">
        <v>366</v>
      </c>
      <c r="C370" s="51" t="s">
        <v>453</v>
      </c>
      <c r="D370" s="47" t="s">
        <v>652</v>
      </c>
      <c r="E370" s="47" t="s">
        <v>139</v>
      </c>
      <c r="F370" s="47" t="s">
        <v>1199</v>
      </c>
      <c r="G370" s="47" t="str">
        <f>CONCATENATE(TableV5toV6[[#This Row],[LevelA]]," ",TableV5toV6[[#This Row],[v6 Status]])</f>
        <v xml:space="preserve">Minor Must </v>
      </c>
      <c r="H370" s="52"/>
      <c r="I370" s="53"/>
      <c r="J370" s="47"/>
      <c r="K370" s="47"/>
      <c r="L370" s="47" t="s">
        <v>39</v>
      </c>
      <c r="M370" s="47" t="s">
        <v>39</v>
      </c>
      <c r="N370" s="47"/>
    </row>
    <row r="371" spans="1:14" ht="60" collapsed="1" x14ac:dyDescent="0.3">
      <c r="A371" s="57" t="s">
        <v>26</v>
      </c>
      <c r="B371" s="57">
        <v>367</v>
      </c>
      <c r="C371" s="56"/>
      <c r="D371" s="57" t="s">
        <v>751</v>
      </c>
      <c r="E371" s="57" t="s">
        <v>639</v>
      </c>
      <c r="F371" s="57" t="s">
        <v>1200</v>
      </c>
      <c r="G371" s="57" t="str">
        <f>CONCATENATE(TableV5toV6[[#This Row],[LevelA]]," ",TableV5toV6[[#This Row],[v6 Status]])</f>
        <v xml:space="preserve">Major Must </v>
      </c>
      <c r="H371" s="58"/>
      <c r="I371" s="59"/>
      <c r="J371" s="57" t="s">
        <v>49</v>
      </c>
      <c r="K371" s="57" t="s">
        <v>892</v>
      </c>
      <c r="L371" s="57" t="s">
        <v>27</v>
      </c>
      <c r="M371" s="57" t="s">
        <v>27</v>
      </c>
      <c r="N371" s="63"/>
    </row>
    <row r="372" spans="1:14" ht="40" collapsed="1" x14ac:dyDescent="0.3">
      <c r="A372" s="47" t="s">
        <v>28</v>
      </c>
      <c r="B372" s="47">
        <v>368</v>
      </c>
      <c r="C372" s="51" t="s">
        <v>454</v>
      </c>
      <c r="D372" s="47" t="s">
        <v>652</v>
      </c>
      <c r="E372" s="47" t="s">
        <v>140</v>
      </c>
      <c r="F372" s="47" t="s">
        <v>1201</v>
      </c>
      <c r="G372" s="47" t="str">
        <f>CONCATENATE(TableV5toV6[[#This Row],[LevelA]]," ",TableV5toV6[[#This Row],[v6 Status]])</f>
        <v xml:space="preserve">Major Must </v>
      </c>
      <c r="H372" s="52"/>
      <c r="I372" s="53"/>
      <c r="J372" s="47"/>
      <c r="K372" s="47"/>
      <c r="L372" s="47" t="s">
        <v>27</v>
      </c>
      <c r="M372" s="47" t="s">
        <v>27</v>
      </c>
      <c r="N372" s="55"/>
    </row>
    <row r="373" spans="1:14" ht="120" collapsed="1" x14ac:dyDescent="0.3">
      <c r="A373" s="57" t="s">
        <v>26</v>
      </c>
      <c r="B373" s="57">
        <v>369</v>
      </c>
      <c r="C373" s="56"/>
      <c r="D373" s="57" t="s">
        <v>751</v>
      </c>
      <c r="E373" s="57" t="s">
        <v>640</v>
      </c>
      <c r="F373" s="57" t="s">
        <v>1202</v>
      </c>
      <c r="G373" s="57" t="str">
        <f>CONCATENATE(TableV5toV6[[#This Row],[LevelA]]," ",TableV5toV6[[#This Row],[v6 Status]])</f>
        <v xml:space="preserve">Major Must </v>
      </c>
      <c r="H373" s="58"/>
      <c r="I373" s="59"/>
      <c r="J373" s="57" t="s">
        <v>45</v>
      </c>
      <c r="K373" s="57" t="s">
        <v>893</v>
      </c>
      <c r="L373" s="57" t="s">
        <v>27</v>
      </c>
      <c r="M373" s="57" t="s">
        <v>27</v>
      </c>
      <c r="N373" s="63"/>
    </row>
    <row r="374" spans="1:14" ht="50" collapsed="1" x14ac:dyDescent="0.3">
      <c r="A374" s="47" t="s">
        <v>28</v>
      </c>
      <c r="B374" s="47">
        <v>370</v>
      </c>
      <c r="C374" s="51" t="s">
        <v>455</v>
      </c>
      <c r="D374" s="47" t="s">
        <v>652</v>
      </c>
      <c r="E374" s="47" t="s">
        <v>141</v>
      </c>
      <c r="F374" s="47" t="s">
        <v>1203</v>
      </c>
      <c r="G374" s="47" t="str">
        <f>CONCATENATE(TableV5toV6[[#This Row],[LevelA]]," ",TableV5toV6[[#This Row],[v6 Status]])</f>
        <v xml:space="preserve">Major Must </v>
      </c>
      <c r="H374" s="52"/>
      <c r="I374" s="53"/>
      <c r="J374" s="47"/>
      <c r="K374" s="47"/>
      <c r="L374" s="47" t="s">
        <v>27</v>
      </c>
      <c r="M374" s="47" t="s">
        <v>27</v>
      </c>
      <c r="N374" s="55"/>
    </row>
    <row r="375" spans="1:14" ht="60" x14ac:dyDescent="0.3">
      <c r="A375" s="57" t="s">
        <v>26</v>
      </c>
      <c r="B375" s="57">
        <v>371</v>
      </c>
      <c r="C375" s="56"/>
      <c r="D375" s="57" t="s">
        <v>751</v>
      </c>
      <c r="E375" s="57" t="s">
        <v>641</v>
      </c>
      <c r="F375" s="57" t="s">
        <v>1204</v>
      </c>
      <c r="G375" s="57" t="str">
        <f>CONCATENATE(TableV5toV6[[#This Row],[LevelA]]," ",TableV5toV6[[#This Row],[v6 Status]])</f>
        <v xml:space="preserve">Minor Must </v>
      </c>
      <c r="H375" s="58"/>
      <c r="I375" s="59"/>
      <c r="J375" s="57" t="s">
        <v>58</v>
      </c>
      <c r="K375" s="57" t="s">
        <v>894</v>
      </c>
      <c r="L375" s="57" t="s">
        <v>39</v>
      </c>
      <c r="M375" s="57" t="s">
        <v>39</v>
      </c>
      <c r="N375" s="57"/>
    </row>
    <row r="376" spans="1:14" ht="50" collapsed="1" x14ac:dyDescent="0.3">
      <c r="A376" s="47" t="s">
        <v>28</v>
      </c>
      <c r="B376" s="47">
        <v>372</v>
      </c>
      <c r="C376" s="51" t="s">
        <v>456</v>
      </c>
      <c r="D376" s="47" t="s">
        <v>652</v>
      </c>
      <c r="E376" s="47" t="s">
        <v>142</v>
      </c>
      <c r="F376" s="47" t="s">
        <v>1205</v>
      </c>
      <c r="G376" s="47" t="str">
        <f>CONCATENATE(TableV5toV6[[#This Row],[LevelA]]," ",TableV5toV6[[#This Row],[v6 Status]])</f>
        <v xml:space="preserve">Minor Must </v>
      </c>
      <c r="H376" s="52"/>
      <c r="I376" s="53"/>
      <c r="J376" s="47"/>
      <c r="K376" s="47"/>
      <c r="L376" s="47" t="s">
        <v>39</v>
      </c>
      <c r="M376" s="47" t="s">
        <v>39</v>
      </c>
      <c r="N376" s="55"/>
    </row>
    <row r="377" spans="1:14" ht="90" collapsed="1" x14ac:dyDescent="0.3">
      <c r="A377" s="57" t="s">
        <v>26</v>
      </c>
      <c r="B377" s="57">
        <v>373</v>
      </c>
      <c r="C377" s="56"/>
      <c r="D377" s="57" t="s">
        <v>751</v>
      </c>
      <c r="E377" s="57" t="s">
        <v>642</v>
      </c>
      <c r="F377" s="57" t="s">
        <v>1206</v>
      </c>
      <c r="G377" s="57" t="str">
        <f>CONCATENATE(TableV5toV6[[#This Row],[LevelA]]," ",TableV5toV6[[#This Row],[v6 Status]])</f>
        <v xml:space="preserve">Minor Must </v>
      </c>
      <c r="H377" s="58"/>
      <c r="I377" s="59"/>
      <c r="J377" s="57" t="s">
        <v>49</v>
      </c>
      <c r="K377" s="57" t="s">
        <v>895</v>
      </c>
      <c r="L377" s="57" t="s">
        <v>39</v>
      </c>
      <c r="M377" s="57" t="s">
        <v>39</v>
      </c>
      <c r="N377" s="57"/>
    </row>
    <row r="378" spans="1:14" ht="100" x14ac:dyDescent="0.3">
      <c r="A378" s="47" t="s">
        <v>28</v>
      </c>
      <c r="B378" s="47">
        <v>374</v>
      </c>
      <c r="C378" s="51" t="s">
        <v>1249</v>
      </c>
      <c r="D378" s="47" t="s">
        <v>701</v>
      </c>
      <c r="E378" s="47" t="s">
        <v>643</v>
      </c>
      <c r="F378" s="47" t="s">
        <v>1207</v>
      </c>
      <c r="G378" s="47" t="str">
        <f>CONCATENATE(TableV5toV6[[#This Row],[LevelA]]," ",TableV5toV6[[#This Row],[v6 Status]])</f>
        <v xml:space="preserve">Minor Must </v>
      </c>
      <c r="H378" s="52"/>
      <c r="I378" s="53"/>
      <c r="J378" s="47"/>
      <c r="K378" s="47"/>
      <c r="L378" s="47" t="s">
        <v>39</v>
      </c>
      <c r="M378" s="47" t="s">
        <v>39</v>
      </c>
      <c r="N378" s="55"/>
    </row>
  </sheetData>
  <sheetProtection algorithmName="SHA-512" hashValue="NT7O830C8cV2jH0yeLfznYMGpDgcuAfnJawlNykVgZUVCrucCKMBgc8R5qDgulBluW+mrhNuFITIQiOz22mi5A==" saltValue="wJIDXcyjL+DGaESTW8FxYw==" spinCount="100000" sheet="1" formatRows="0" sort="0" autoFilter="0" pivotTables="0"/>
  <protectedRanges>
    <protectedRange sqref="C4:C106 C108:C378" name="Autofilter"/>
  </protectedRanges>
  <mergeCells count="2">
    <mergeCell ref="H1:I1"/>
    <mergeCell ref="H2:I2"/>
  </mergeCells>
  <phoneticPr fontId="2" type="noConversion"/>
  <dataValidations count="2">
    <dataValidation type="list" allowBlank="1" showInputMessage="1" showErrorMessage="1" sqref="H5:H106 H108:H378" xr:uid="{8966A046-E8E3-414F-87E0-EE271245DFFE}">
      <formula1>INDIRECT(SUBSTITUTE(M5," ",""))</formula1>
    </dataValidation>
    <dataValidation type="list" allowBlank="1" showInputMessage="1" showErrorMessage="1" sqref="M5:M378" xr:uid="{316F14E4-9F8A-4AC8-9784-1899F7E945E9}">
      <formula1>Levels</formula1>
    </dataValidation>
  </dataValidations>
  <pageMargins left="0.74803149606299202" right="0.74803149606299202" top="1.25984251968504" bottom="0.98425196850393704" header="0.31496062992126" footer="0.31496062992126"/>
  <pageSetup paperSize="9" scale="80" fitToHeight="500" orientation="landscape" r:id="rId1"/>
  <headerFooter>
    <oddHeader>&amp;R&amp;G</oddHeader>
    <oddFooter>&amp;L&amp;"Arial,Standard"&amp;8Code ref.:  Transition tool IFA v5.2 – IFA v6 Smart FO; v1.0_Dec23; English version
&amp;A
Page &amp;P of &amp;N&amp;R&amp;"Arial,Standard"&amp;8© GLOBALG.A.P. c/o FoodPLUS GmbH
Spichernstr. 55, 50672 Cologne, Germany 
www.globalgap.org</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BB9C6-21A2-4406-9E7D-EBE02961D86B}">
  <sheetPr codeName="Sheet3">
    <pageSetUpPr fitToPage="1"/>
  </sheetPr>
  <dimension ref="B1:L39"/>
  <sheetViews>
    <sheetView showGridLines="0" view="pageLayout" zoomScaleNormal="70" workbookViewId="0">
      <selection activeCell="F10" sqref="F10"/>
    </sheetView>
  </sheetViews>
  <sheetFormatPr baseColWidth="10" defaultColWidth="8.81640625" defaultRowHeight="11.5" x14ac:dyDescent="0.25"/>
  <cols>
    <col min="1" max="1" width="8.81640625" style="71"/>
    <col min="2" max="2" width="42.26953125" style="71" bestFit="1" customWidth="1"/>
    <col min="3" max="4" width="8.81640625" style="71"/>
    <col min="5" max="5" width="39.26953125" style="71" bestFit="1" customWidth="1"/>
    <col min="6" max="16384" width="8.81640625" style="71"/>
  </cols>
  <sheetData>
    <row r="1" spans="2:8" ht="13" x14ac:dyDescent="0.3">
      <c r="B1" s="95" t="s">
        <v>1263</v>
      </c>
      <c r="C1" s="95"/>
      <c r="D1" s="95"/>
    </row>
    <row r="2" spans="2:8" ht="13" x14ac:dyDescent="0.3">
      <c r="B2" s="23" t="s">
        <v>71</v>
      </c>
    </row>
    <row r="5" spans="2:8" x14ac:dyDescent="0.25">
      <c r="B5" s="90" t="s">
        <v>1267</v>
      </c>
      <c r="C5" s="72"/>
      <c r="D5" s="70"/>
      <c r="E5" s="90" t="s">
        <v>1268</v>
      </c>
      <c r="F5" s="73"/>
    </row>
    <row r="6" spans="2:8" x14ac:dyDescent="0.25">
      <c r="B6" s="74" t="s">
        <v>72</v>
      </c>
      <c r="C6" s="75">
        <f>COUNTIFS(TableV5toV6[LevelA],"Major Must",TableV5toV6[Versión],"Show IFA v5 Only")</f>
        <v>56</v>
      </c>
      <c r="E6" s="76" t="s">
        <v>73</v>
      </c>
      <c r="F6" s="75">
        <f>COUNTIFS(TableV5toV6[LevelA],"Major Must",TableV5toV6[Versión],"Show IFA v6 Only")</f>
        <v>67</v>
      </c>
    </row>
    <row r="7" spans="2:8" x14ac:dyDescent="0.25">
      <c r="B7" s="71" t="s">
        <v>74</v>
      </c>
      <c r="C7" s="75">
        <f>COUNTIFS(TableV5toV6[LevelA],"Major Must",TableV5toV6[Versión],"Show IFA v5 Only",TableV5toV6[Answer],"N/A")</f>
        <v>0</v>
      </c>
      <c r="E7" s="77" t="s">
        <v>75</v>
      </c>
      <c r="F7" s="75">
        <f>COUNTIFS(TableV5toV6[LevelA],"Major Must",TableV5toV6[Versión],"Show IFA v6 Only",TableV5toV6[Answer],"N/A")</f>
        <v>0</v>
      </c>
    </row>
    <row r="8" spans="2:8" x14ac:dyDescent="0.25">
      <c r="B8" s="71" t="s">
        <v>76</v>
      </c>
      <c r="C8" s="78">
        <f>+C6-C7</f>
        <v>56</v>
      </c>
      <c r="E8" s="77" t="s">
        <v>77</v>
      </c>
      <c r="F8" s="78">
        <f>+F6-F7</f>
        <v>67</v>
      </c>
    </row>
    <row r="9" spans="2:8" x14ac:dyDescent="0.25">
      <c r="B9" s="71" t="s">
        <v>78</v>
      </c>
      <c r="C9" s="75">
        <f>COUNTIFS(TableV5toV6[LevelA],"Major Must",TableV5toV6[Versión],"Show IFA v5 Only",TableV5toV6[Answer],"YES")</f>
        <v>1</v>
      </c>
      <c r="E9" s="77" t="s">
        <v>79</v>
      </c>
      <c r="F9" s="75">
        <f>COUNTIFS(TableV5toV6[LevelA],"Major Must",TableV5toV6[Versión],"Show IFA v6 Only",TableV5toV6[Answer],"YES")</f>
        <v>0</v>
      </c>
    </row>
    <row r="10" spans="2:8" x14ac:dyDescent="0.25">
      <c r="B10" s="71" t="s">
        <v>80</v>
      </c>
      <c r="C10" s="75">
        <f>COUNTIFS(TableV5toV6[LevelA],"Major Must",TableV5toV6[Versión],"Show IFA v5 Only",TableV5toV6[Answer],"NO")</f>
        <v>0</v>
      </c>
      <c r="E10" s="77" t="s">
        <v>81</v>
      </c>
      <c r="F10" s="75">
        <f>COUNTIFS(TableV5toV6[LevelA],"Major Must",TableV5toV6[Versión],"Show IFA v6 Only",TableV5toV6[Answer],"NO")</f>
        <v>1</v>
      </c>
    </row>
    <row r="11" spans="2:8" x14ac:dyDescent="0.25">
      <c r="B11" s="79" t="s">
        <v>82</v>
      </c>
      <c r="C11" s="25">
        <f>ROUNDDOWN(C9/C8,2)</f>
        <v>0.01</v>
      </c>
      <c r="D11" s="69">
        <f>+C11</f>
        <v>0.01</v>
      </c>
      <c r="E11" s="79" t="s">
        <v>82</v>
      </c>
      <c r="F11" s="25">
        <f>ROUNDDOWN(F9/F8,2)</f>
        <v>0</v>
      </c>
      <c r="G11" s="69">
        <f>+F11</f>
        <v>0</v>
      </c>
    </row>
    <row r="12" spans="2:8" x14ac:dyDescent="0.25">
      <c r="B12" s="80" t="s">
        <v>83</v>
      </c>
      <c r="C12" s="26"/>
      <c r="D12" s="69"/>
      <c r="E12" s="80" t="s">
        <v>83</v>
      </c>
      <c r="F12" s="26"/>
      <c r="G12" s="69"/>
      <c r="H12" s="80"/>
    </row>
    <row r="13" spans="2:8" x14ac:dyDescent="0.25">
      <c r="C13" s="75"/>
      <c r="F13" s="75"/>
    </row>
    <row r="14" spans="2:8" x14ac:dyDescent="0.25">
      <c r="B14" s="71" t="s">
        <v>84</v>
      </c>
      <c r="C14" s="75">
        <f>COUNTIFS(TableV5toV6[LevelA],"Minor Must",TableV5toV6[Versión],"Show IFA v5 Only")</f>
        <v>110</v>
      </c>
      <c r="E14" s="76" t="s">
        <v>85</v>
      </c>
      <c r="F14" s="75">
        <f>COUNTIFS(TableV5toV6[LevelA],"Minor Must",TableV5toV6[Versión],"Show IFA v6 Only")</f>
        <v>77</v>
      </c>
    </row>
    <row r="15" spans="2:8" x14ac:dyDescent="0.25">
      <c r="B15" s="71" t="s">
        <v>86</v>
      </c>
      <c r="C15" s="75">
        <f>COUNTIFS(TableV5toV6[LevelA],"Minor Must",TableV5toV6[Versión],"Show IFA v5 Only",TableV5toV6[Answer],"N/A")</f>
        <v>0</v>
      </c>
      <c r="E15" s="77" t="s">
        <v>87</v>
      </c>
      <c r="F15" s="75">
        <f>COUNTIFS(TableV5toV6[LevelA],"Minor Must",TableV5toV6[Versión],"Show IFA v6 Only",TableV5toV6[Answer],"N/A")</f>
        <v>0</v>
      </c>
    </row>
    <row r="16" spans="2:8" x14ac:dyDescent="0.25">
      <c r="B16" s="71" t="s">
        <v>88</v>
      </c>
      <c r="C16" s="78">
        <f>+C14-C15</f>
        <v>110</v>
      </c>
      <c r="E16" s="77" t="s">
        <v>89</v>
      </c>
      <c r="F16" s="78">
        <f>+F14-F15</f>
        <v>77</v>
      </c>
    </row>
    <row r="17" spans="2:12" x14ac:dyDescent="0.25">
      <c r="B17" s="71" t="s">
        <v>90</v>
      </c>
      <c r="C17" s="75">
        <f>COUNTIFS(TableV5toV6[LevelA],"Minor Must",TableV5toV6[Versión],"Show IFA v5 Only",TableV5toV6[Answer],"YES")</f>
        <v>0</v>
      </c>
      <c r="E17" s="77" t="s">
        <v>91</v>
      </c>
      <c r="F17" s="75">
        <f>COUNTIFS(TableV5toV6[LevelA],"Minor Must",TableV5toV6[Versión],"Show IFA v6 Only",TableV5toV6[Answer],"YES")</f>
        <v>0</v>
      </c>
    </row>
    <row r="18" spans="2:12" x14ac:dyDescent="0.25">
      <c r="B18" s="71" t="s">
        <v>92</v>
      </c>
      <c r="C18" s="75">
        <f>COUNTIFS(TableV5toV6[LevelA],"Minor Must",TableV5toV6[Versión],"Show IFA v5 Only",TableV5toV6[Answer],"NO")</f>
        <v>0</v>
      </c>
      <c r="E18" s="77" t="s">
        <v>93</v>
      </c>
      <c r="F18" s="75">
        <f>COUNTIFS(TableV5toV6[LevelA],"Minor Must",TableV5toV6[Versión],"Show IFA v6 Only",TableV5toV6[Answer],"NO")</f>
        <v>0</v>
      </c>
    </row>
    <row r="19" spans="2:12" x14ac:dyDescent="0.25">
      <c r="B19" s="79" t="s">
        <v>94</v>
      </c>
      <c r="C19" s="81">
        <f>ROUNDDOWN(C17/C16,2)</f>
        <v>0</v>
      </c>
      <c r="D19" s="69">
        <f>+C19</f>
        <v>0</v>
      </c>
      <c r="E19" s="79" t="s">
        <v>94</v>
      </c>
      <c r="F19" s="81">
        <f>ROUNDDOWN(F17/F16,2)</f>
        <v>0</v>
      </c>
      <c r="G19" s="69">
        <f>+F19</f>
        <v>0</v>
      </c>
    </row>
    <row r="20" spans="2:12" x14ac:dyDescent="0.25">
      <c r="B20" s="80" t="s">
        <v>95</v>
      </c>
      <c r="C20" s="82"/>
      <c r="D20" s="69"/>
      <c r="E20" s="80" t="s">
        <v>95</v>
      </c>
      <c r="F20" s="82"/>
      <c r="G20" s="69"/>
      <c r="H20" s="80"/>
    </row>
    <row r="21" spans="2:12" x14ac:dyDescent="0.25">
      <c r="C21" s="75"/>
      <c r="F21" s="75"/>
    </row>
    <row r="22" spans="2:12" x14ac:dyDescent="0.25">
      <c r="B22" s="76" t="s">
        <v>96</v>
      </c>
      <c r="C22" s="75">
        <f>COUNTIFS(TableV5toV6[LevelA],"Recom.",TableV5toV6[Versión],"Show IFA v5 Only")</f>
        <v>17</v>
      </c>
      <c r="E22" s="76" t="s">
        <v>97</v>
      </c>
      <c r="F22" s="75">
        <f>COUNTIFS(TableV5toV6[LevelA],"Recom.",TableV5toV6[Versión],"Show IFA v6 Only")</f>
        <v>14</v>
      </c>
    </row>
    <row r="23" spans="2:12" x14ac:dyDescent="0.25">
      <c r="B23" s="77" t="s">
        <v>98</v>
      </c>
      <c r="C23" s="75">
        <f>COUNTIFS(TableV5toV6[LevelA],"Recom.",TableV5toV6[Versión],"Show IFA v5 Only",TableV5toV6[Answer],"N/A")</f>
        <v>0</v>
      </c>
      <c r="E23" s="77" t="s">
        <v>99</v>
      </c>
      <c r="F23" s="75">
        <f>COUNTIFS(TableV5toV6[LevelA],"Recom.",TableV5toV6[Versión],"Show IFA v6 Only",TableV5toV6[Answer],"N/A")</f>
        <v>0</v>
      </c>
    </row>
    <row r="24" spans="2:12" x14ac:dyDescent="0.25">
      <c r="B24" s="77" t="s">
        <v>100</v>
      </c>
      <c r="C24" s="78">
        <f>+C22-C23</f>
        <v>17</v>
      </c>
      <c r="E24" s="77" t="s">
        <v>101</v>
      </c>
      <c r="F24" s="78">
        <f>+F22-F23</f>
        <v>14</v>
      </c>
    </row>
    <row r="25" spans="2:12" x14ac:dyDescent="0.25">
      <c r="B25" s="77" t="s">
        <v>102</v>
      </c>
      <c r="C25" s="75">
        <f>COUNTIFS(TableV5toV6[LevelA],"Recom.",TableV5toV6[Versión],"Show IFA v5 Only",TableV5toV6[Answer],"YES")</f>
        <v>0</v>
      </c>
      <c r="E25" s="77" t="s">
        <v>103</v>
      </c>
      <c r="F25" s="75">
        <f>COUNTIFS(TableV5toV6[LevelA],"Recom.",TableV5toV6[Versión],"Show IFA v6 Only",TableV5toV6[Answer],"YES")</f>
        <v>0</v>
      </c>
    </row>
    <row r="26" spans="2:12" x14ac:dyDescent="0.25">
      <c r="B26" s="77" t="s">
        <v>104</v>
      </c>
      <c r="C26" s="75">
        <f>COUNTIFS(TableV5toV6[LevelA],"Recom.",TableV5toV6[Versión],"Show IFA v5 Only",TableV5toV6[Answer],"NO")</f>
        <v>0</v>
      </c>
      <c r="E26" s="77" t="s">
        <v>105</v>
      </c>
      <c r="F26" s="75">
        <f>COUNTIFS(TableV5toV6[LevelA],"Recom.",TableV5toV6[Versión],"Show IFA v6 Only",TableV5toV6[Answer],"NO")</f>
        <v>0</v>
      </c>
    </row>
    <row r="27" spans="2:12" x14ac:dyDescent="0.25">
      <c r="B27" s="79" t="s">
        <v>106</v>
      </c>
      <c r="C27" s="25">
        <f>ROUNDDOWN(C25/C24,2)</f>
        <v>0</v>
      </c>
      <c r="E27" s="79" t="s">
        <v>106</v>
      </c>
      <c r="F27" s="25">
        <f>ROUNDDOWN(F25/F24,2)</f>
        <v>0</v>
      </c>
      <c r="L27" s="83"/>
    </row>
    <row r="28" spans="2:12" x14ac:dyDescent="0.25">
      <c r="B28" s="80" t="s">
        <v>107</v>
      </c>
      <c r="C28" s="26"/>
      <c r="E28" s="80" t="s">
        <v>107</v>
      </c>
      <c r="F28" s="26"/>
      <c r="H28" s="80"/>
      <c r="L28" s="83"/>
    </row>
    <row r="29" spans="2:12" x14ac:dyDescent="0.25">
      <c r="C29" s="75"/>
      <c r="F29" s="75"/>
      <c r="L29" s="83"/>
    </row>
    <row r="30" spans="2:12" x14ac:dyDescent="0.25">
      <c r="B30" s="84" t="s">
        <v>108</v>
      </c>
      <c r="C30" s="85">
        <f>(C8+C16+C24)-(C10+C9+C17+C18+C25+C26)</f>
        <v>182</v>
      </c>
      <c r="D30" s="70">
        <f>+C30</f>
        <v>182</v>
      </c>
      <c r="E30" s="84" t="s">
        <v>108</v>
      </c>
      <c r="F30" s="85">
        <f>(F8+F16+F24)-(F10+F9+F17+F18+F25+F26)</f>
        <v>157</v>
      </c>
      <c r="G30" s="71">
        <f>+F30</f>
        <v>157</v>
      </c>
      <c r="L30" s="83"/>
    </row>
    <row r="31" spans="2:12" ht="13" x14ac:dyDescent="0.25">
      <c r="B31" s="71" t="s">
        <v>109</v>
      </c>
      <c r="E31" s="71" t="s">
        <v>109</v>
      </c>
      <c r="L31" s="86"/>
    </row>
    <row r="32" spans="2:12" x14ac:dyDescent="0.25">
      <c r="L32" s="83"/>
    </row>
    <row r="33" spans="12:12" ht="13" x14ac:dyDescent="0.25">
      <c r="L33" s="86"/>
    </row>
    <row r="34" spans="12:12" ht="13" x14ac:dyDescent="0.25">
      <c r="L34" s="86"/>
    </row>
    <row r="35" spans="12:12" ht="13" x14ac:dyDescent="0.25">
      <c r="L35" s="86"/>
    </row>
    <row r="36" spans="12:12" ht="13" x14ac:dyDescent="0.25">
      <c r="L36" s="86"/>
    </row>
    <row r="37" spans="12:12" ht="13" x14ac:dyDescent="0.25">
      <c r="L37" s="86"/>
    </row>
    <row r="38" spans="12:12" ht="13" x14ac:dyDescent="0.25">
      <c r="L38" s="86"/>
    </row>
    <row r="39" spans="12:12" ht="13" x14ac:dyDescent="0.25">
      <c r="L39" s="86"/>
    </row>
  </sheetData>
  <sheetProtection algorithmName="SHA-512" hashValue="XdajobU97yrrlZjAj9ubxKlfyaVxBqL5omrTA4HQ4G11YpN+SbYxARDkeEKvgpa14BQEaEqzFNK7NWPiOlU7GA==" saltValue="xiBkRaH4UJAt82rqcmkp3A==" spinCount="100000" sheet="1" objects="1" scenarios="1"/>
  <mergeCells count="1">
    <mergeCell ref="B1:D1"/>
  </mergeCells>
  <conditionalFormatting sqref="C11:C12">
    <cfRule type="expression" dxfId="5" priority="23">
      <formula>$C$11&lt;1</formula>
    </cfRule>
  </conditionalFormatting>
  <conditionalFormatting sqref="C19:C20">
    <cfRule type="expression" dxfId="4" priority="5">
      <formula>$C$19&lt;0.95</formula>
    </cfRule>
  </conditionalFormatting>
  <conditionalFormatting sqref="C30">
    <cfRule type="expression" dxfId="3" priority="21">
      <formula>$C$30&gt;0</formula>
    </cfRule>
  </conditionalFormatting>
  <conditionalFormatting sqref="F11:F12">
    <cfRule type="expression" dxfId="2" priority="22">
      <formula>$F$11&lt;1</formula>
    </cfRule>
  </conditionalFormatting>
  <conditionalFormatting sqref="F19:F20">
    <cfRule type="expression" dxfId="1" priority="24">
      <formula>$F$19&lt;0.95</formula>
    </cfRule>
  </conditionalFormatting>
  <conditionalFormatting sqref="F30">
    <cfRule type="expression" dxfId="0" priority="4">
      <formula>$F$30&gt;0</formula>
    </cfRule>
  </conditionalFormatting>
  <pageMargins left="0.74803149606299213" right="0.74803149606299213" top="1.2598425196850394" bottom="0.98425196850393704" header="0.31496062992125984" footer="0.31496062992125984"/>
  <pageSetup paperSize="9" orientation="landscape" r:id="rId1"/>
  <headerFooter>
    <oddHeader>&amp;R&amp;G</oddHeader>
    <oddFooter>&amp;L&amp;"Arial,Standard"&amp;8Code ref.:  Transition tool IFA v5.2 – IFA v6 Smart FO; v1.0_Dec23; English version
&amp;A
Page &amp;P of &amp;N&amp;R&amp;"Arial,Standard"&amp;8© GLOBALG.A.P. c/o FoodPLUS GmbH
Spichernstr. 55, 50672 Cologne, Germany 
&amp;K00A039www.globalgap.org</oddFooter>
  </headerFooter>
  <legacyDrawingHF r:id="rId2"/>
  <extLst>
    <ext xmlns:x14="http://schemas.microsoft.com/office/spreadsheetml/2009/9/main" uri="{78C0D931-6437-407d-A8EE-F0AAD7539E65}">
      <x14:conditionalFormattings>
        <x14:conditionalFormatting xmlns:xm="http://schemas.microsoft.com/office/excel/2006/main">
          <x14:cfRule type="iconSet" priority="1" id="{940EF3E6-6E0F-4AFD-906A-06AEAFBCED8D}">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D11:D12</xm:sqref>
        </x14:conditionalFormatting>
        <x14:conditionalFormatting xmlns:xm="http://schemas.microsoft.com/office/excel/2006/main">
          <x14:cfRule type="iconSet" priority="7" id="{20B9316E-AEA7-4621-80B4-00D81928E843}">
            <x14:iconSet iconSet="3Symbols2" showValue="0" custom="1">
              <x14:cfvo type="percent">
                <xm:f>0</xm:f>
              </x14:cfvo>
              <x14:cfvo type="num">
                <xm:f>0</xm:f>
              </x14:cfvo>
              <x14:cfvo type="num">
                <xm:f>0.95</xm:f>
              </x14:cfvo>
              <x14:cfIcon iconSet="3Symbols2" iconId="0"/>
              <x14:cfIcon iconSet="3Symbols2" iconId="0"/>
              <x14:cfIcon iconSet="3Symbols2" iconId="2"/>
            </x14:iconSet>
          </x14:cfRule>
          <xm:sqref>D19:D20</xm:sqref>
        </x14:conditionalFormatting>
        <x14:conditionalFormatting xmlns:xm="http://schemas.microsoft.com/office/excel/2006/main">
          <x14:cfRule type="iconSet" priority="12" id="{018F7B94-1032-4405-813A-AEE4D7C37C0B}">
            <x14:iconSet iconSet="3Symbols2" showValue="0" custom="1">
              <x14:cfvo type="percent">
                <xm:f>0</xm:f>
              </x14:cfvo>
              <x14:cfvo type="num">
                <xm:f>0.99</xm:f>
              </x14:cfvo>
              <x14:cfvo type="num">
                <xm:f>100</xm:f>
              </x14:cfvo>
              <x14:cfIcon iconSet="3Symbols2" iconId="2"/>
              <x14:cfIcon iconSet="3Symbols2" iconId="0"/>
              <x14:cfIcon iconSet="3Symbols2" iconId="0"/>
            </x14:iconSet>
          </x14:cfRule>
          <xm:sqref>D30</xm:sqref>
        </x14:conditionalFormatting>
        <x14:conditionalFormatting xmlns:xm="http://schemas.microsoft.com/office/excel/2006/main">
          <x14:cfRule type="iconSet" priority="15" id="{FB100EE7-2149-4DB2-A317-7A36ED844CC9}">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G11:G12</xm:sqref>
        </x14:conditionalFormatting>
        <x14:conditionalFormatting xmlns:xm="http://schemas.microsoft.com/office/excel/2006/main">
          <x14:cfRule type="iconSet" priority="8" id="{0DB9EE3F-35EC-482A-B3EA-AB2849A89D76}">
            <x14:iconSet iconSet="3Symbols2" showValue="0" custom="1">
              <x14:cfvo type="percent">
                <xm:f>0</xm:f>
              </x14:cfvo>
              <x14:cfvo type="num">
                <xm:f>0</xm:f>
              </x14:cfvo>
              <x14:cfvo type="num">
                <xm:f>0.95</xm:f>
              </x14:cfvo>
              <x14:cfIcon iconSet="3Symbols2" iconId="0"/>
              <x14:cfIcon iconSet="3Symbols2" iconId="0"/>
              <x14:cfIcon iconSet="3Symbols2" iconId="2"/>
            </x14:iconSet>
          </x14:cfRule>
          <xm:sqref>G19:G20</xm:sqref>
        </x14:conditionalFormatting>
        <x14:conditionalFormatting xmlns:xm="http://schemas.microsoft.com/office/excel/2006/main">
          <x14:cfRule type="iconSet" priority="11" id="{7ACDD12D-EFA8-4A55-801B-D994B8E45D94}">
            <x14:iconSet iconSet="3Symbols2" showValue="0" custom="1">
              <x14:cfvo type="percent">
                <xm:f>0</xm:f>
              </x14:cfvo>
              <x14:cfvo type="num">
                <xm:f>0.99</xm:f>
              </x14:cfvo>
              <x14:cfvo type="num">
                <xm:f>100</xm:f>
              </x14:cfvo>
              <x14:cfIcon iconSet="3Symbols2" iconId="2"/>
              <x14:cfIcon iconSet="3Symbols2" iconId="0"/>
              <x14:cfIcon iconSet="3Symbols2" iconId="0"/>
            </x14:iconSet>
          </x14:cfRule>
          <xm:sqref>G30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BBAEE-B74A-4474-862C-322A171EF98C}">
  <sheetPr codeName="Sheet6">
    <tabColor rgb="FFFFC000"/>
  </sheetPr>
  <dimension ref="B3:N11"/>
  <sheetViews>
    <sheetView workbookViewId="0">
      <selection activeCell="F22" sqref="F22"/>
    </sheetView>
  </sheetViews>
  <sheetFormatPr baseColWidth="10" defaultColWidth="8.7265625" defaultRowHeight="14.5" x14ac:dyDescent="0.35"/>
  <cols>
    <col min="2" max="3" width="13" bestFit="1" customWidth="1"/>
    <col min="4" max="4" width="18.81640625" bestFit="1" customWidth="1"/>
    <col min="5" max="5" width="21.453125" bestFit="1" customWidth="1"/>
    <col min="6" max="6" width="18.54296875" bestFit="1" customWidth="1"/>
    <col min="7" max="7" width="19" bestFit="1" customWidth="1"/>
    <col min="8" max="8" width="21.453125" bestFit="1" customWidth="1"/>
    <col min="9" max="9" width="18.453125" bestFit="1" customWidth="1"/>
    <col min="10" max="10" width="20" bestFit="1" customWidth="1"/>
    <col min="11" max="11" width="20.1796875" bestFit="1" customWidth="1"/>
    <col min="12" max="12" width="14.7265625" bestFit="1" customWidth="1"/>
  </cols>
  <sheetData>
    <row r="3" spans="2:14" x14ac:dyDescent="0.35">
      <c r="B3" s="4" t="s">
        <v>27</v>
      </c>
      <c r="C3" t="s">
        <v>39</v>
      </c>
      <c r="D3" t="s">
        <v>46</v>
      </c>
      <c r="E3" s="4" t="s">
        <v>31</v>
      </c>
      <c r="F3" s="4" t="s">
        <v>35</v>
      </c>
      <c r="G3" s="4" t="s">
        <v>33</v>
      </c>
      <c r="H3" s="4" t="s">
        <v>61</v>
      </c>
      <c r="I3" s="4" t="s">
        <v>53</v>
      </c>
      <c r="J3" s="4" t="s">
        <v>29</v>
      </c>
      <c r="K3" s="4" t="s">
        <v>51</v>
      </c>
      <c r="L3" s="4" t="s">
        <v>55</v>
      </c>
      <c r="M3" s="4" t="s">
        <v>41</v>
      </c>
      <c r="N3" t="s">
        <v>36</v>
      </c>
    </row>
    <row r="4" spans="2:14" x14ac:dyDescent="0.35">
      <c r="B4" t="s">
        <v>110</v>
      </c>
      <c r="C4" t="s">
        <v>110</v>
      </c>
      <c r="D4" t="s">
        <v>110</v>
      </c>
      <c r="E4" s="1" t="s">
        <v>110</v>
      </c>
      <c r="F4" s="1" t="s">
        <v>110</v>
      </c>
      <c r="G4" s="1" t="s">
        <v>34</v>
      </c>
      <c r="H4" s="1" t="s">
        <v>110</v>
      </c>
      <c r="I4" s="1" t="s">
        <v>110</v>
      </c>
      <c r="J4" s="1" t="s">
        <v>110</v>
      </c>
      <c r="K4" s="1" t="s">
        <v>110</v>
      </c>
      <c r="L4" s="1" t="s">
        <v>110</v>
      </c>
      <c r="M4" s="1" t="s">
        <v>34</v>
      </c>
      <c r="N4" t="s">
        <v>34</v>
      </c>
    </row>
    <row r="5" spans="2:14" x14ac:dyDescent="0.35">
      <c r="B5" t="s">
        <v>111</v>
      </c>
      <c r="C5" t="s">
        <v>111</v>
      </c>
      <c r="D5" t="s">
        <v>111</v>
      </c>
      <c r="E5" s="2" t="s">
        <v>111</v>
      </c>
      <c r="F5" s="2" t="s">
        <v>111</v>
      </c>
      <c r="G5" s="2"/>
      <c r="H5" s="2" t="s">
        <v>111</v>
      </c>
      <c r="I5" s="2" t="s">
        <v>111</v>
      </c>
      <c r="J5" s="2" t="s">
        <v>111</v>
      </c>
      <c r="K5" s="2" t="s">
        <v>111</v>
      </c>
      <c r="L5" s="2" t="s">
        <v>111</v>
      </c>
      <c r="M5" s="2"/>
    </row>
    <row r="6" spans="2:14" x14ac:dyDescent="0.35">
      <c r="B6" t="s">
        <v>112</v>
      </c>
      <c r="C6" t="s">
        <v>112</v>
      </c>
      <c r="D6" t="s">
        <v>112</v>
      </c>
      <c r="E6" s="1" t="s">
        <v>112</v>
      </c>
      <c r="F6" s="1" t="s">
        <v>112</v>
      </c>
      <c r="G6" s="1"/>
      <c r="H6" s="1" t="s">
        <v>112</v>
      </c>
      <c r="I6" s="1" t="s">
        <v>112</v>
      </c>
      <c r="J6" s="1"/>
      <c r="K6" s="1"/>
      <c r="L6" s="1" t="s">
        <v>112</v>
      </c>
      <c r="M6" s="1"/>
    </row>
    <row r="7" spans="2:14" x14ac:dyDescent="0.35">
      <c r="I7" s="3"/>
      <c r="J7" s="3"/>
      <c r="K7" s="3"/>
    </row>
    <row r="11" spans="2:14" x14ac:dyDescent="0.35">
      <c r="F11" t="s">
        <v>114</v>
      </c>
    </row>
  </sheetData>
  <phoneticPr fontId="2" type="noConversion"/>
  <dataValidations count="1">
    <dataValidation type="list" allowBlank="1" showInputMessage="1" showErrorMessage="1" sqref="G7:G9" xr:uid="{B7BCC60B-ACF0-4779-A8AF-ACC2588E0169}">
      <formula1>INDIRECT(SUBSTITUTE(F7," ",""))</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482AD089D50DA459DA864D394CCD67F" ma:contentTypeVersion="19" ma:contentTypeDescription="Ein neues Dokument erstellen." ma:contentTypeScope="" ma:versionID="b8f597f01e2da0e321991fc395831119">
  <xsd:schema xmlns:xsd="http://www.w3.org/2001/XMLSchema" xmlns:xs="http://www.w3.org/2001/XMLSchema" xmlns:p="http://schemas.microsoft.com/office/2006/metadata/properties" xmlns:ns2="3fcbf3cb-b373-44a0-966d-dc1ff9089511" xmlns:ns3="50795b52-d884-4f3c-a547-4763e70ede17" targetNamespace="http://schemas.microsoft.com/office/2006/metadata/properties" ma:root="true" ma:fieldsID="2b712a9aa48dd227c8d58ee469918048" ns2:_="" ns3:_="">
    <xsd:import namespace="3fcbf3cb-b373-44a0-966d-dc1ff9089511"/>
    <xsd:import namespace="50795b52-d884-4f3c-a547-4763e70ede1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cbf3cb-b373-44a0-966d-dc1ff90895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d190a462-2372-47f0-819a-d243c65e015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795b52-d884-4f3c-a547-4763e70ede17"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178a1789-2b8f-407c-8f67-a77be30d6ee2}" ma:internalName="TaxCatchAll" ma:showField="CatchAllData" ma:web="50795b52-d884-4f3c-a547-4763e70ede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fcbf3cb-b373-44a0-966d-dc1ff9089511">
      <Terms xmlns="http://schemas.microsoft.com/office/infopath/2007/PartnerControls"/>
    </lcf76f155ced4ddcb4097134ff3c332f>
    <TaxCatchAll xmlns="50795b52-d884-4f3c-a547-4763e70ede17" xsi:nil="true"/>
  </documentManagement>
</p:properties>
</file>

<file path=customXml/itemProps1.xml><?xml version="1.0" encoding="utf-8"?>
<ds:datastoreItem xmlns:ds="http://schemas.openxmlformats.org/officeDocument/2006/customXml" ds:itemID="{E883D6C3-909D-465B-B888-444085EFAA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cbf3cb-b373-44a0-966d-dc1ff9089511"/>
    <ds:schemaRef ds:uri="50795b52-d884-4f3c-a547-4763e70ede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21B1FC-26C1-4F9B-8DF8-2FCBA5E774F4}">
  <ds:schemaRefs>
    <ds:schemaRef ds:uri="http://schemas.microsoft.com/sharepoint/v3/contenttype/forms"/>
  </ds:schemaRefs>
</ds:datastoreItem>
</file>

<file path=customXml/itemProps3.xml><?xml version="1.0" encoding="utf-8"?>
<ds:datastoreItem xmlns:ds="http://schemas.openxmlformats.org/officeDocument/2006/customXml" ds:itemID="{532E98BE-07A5-46E7-ACC4-853BA4A44ECB}">
  <ds:schemaRefs>
    <ds:schemaRef ds:uri="http://www.w3.org/XML/1998/namespace"/>
    <ds:schemaRef ds:uri="http://purl.org/dc/dcmitype/"/>
    <ds:schemaRef ds:uri="http://purl.org/dc/terms/"/>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50795b52-d884-4f3c-a547-4763e70ede17"/>
    <ds:schemaRef ds:uri="3fcbf3cb-b373-44a0-966d-dc1ff90895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17</vt:i4>
      </vt:variant>
    </vt:vector>
  </HeadingPairs>
  <TitlesOfParts>
    <vt:vector size="22" baseType="lpstr">
      <vt:lpstr>Cover</vt:lpstr>
      <vt:lpstr>Introduction</vt:lpstr>
      <vt:lpstr>IFA v5.2 to IFA v6 SMART</vt:lpstr>
      <vt:lpstr>Summary</vt:lpstr>
      <vt:lpstr>Lists</vt:lpstr>
      <vt:lpstr>'IFA v5.2 to IFA v6 SMART'!Druckbereich</vt:lpstr>
      <vt:lpstr>Summary!Druckbereich</vt:lpstr>
      <vt:lpstr>'IFA v5.2 to IFA v6 SMART'!Drucktitel</vt:lpstr>
      <vt:lpstr>Levels</vt:lpstr>
      <vt:lpstr>MajorMust</vt:lpstr>
      <vt:lpstr>MajorMustMerged</vt:lpstr>
      <vt:lpstr>MajorMustNew</vt:lpstr>
      <vt:lpstr>MajorMustNoNA</vt:lpstr>
      <vt:lpstr>Merged</vt:lpstr>
      <vt:lpstr>MinorMust</vt:lpstr>
      <vt:lpstr>MinorMustMerged</vt:lpstr>
      <vt:lpstr>MinorMustNew</vt:lpstr>
      <vt:lpstr>MinorMustNoNA</vt:lpstr>
      <vt:lpstr>NoEquivalent</vt:lpstr>
      <vt:lpstr>Recom.</vt:lpstr>
      <vt:lpstr>Recom.New</vt:lpstr>
      <vt:lpstr>Removed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Brian;Restrepo@globalgap.org</dc:creator>
  <cp:keywords/>
  <dc:description/>
  <cp:lastModifiedBy>Derya Dinc</cp:lastModifiedBy>
  <cp:revision/>
  <cp:lastPrinted>2023-08-14T02:16:04Z</cp:lastPrinted>
  <dcterms:created xsi:type="dcterms:W3CDTF">2022-07-12T07:57:08Z</dcterms:created>
  <dcterms:modified xsi:type="dcterms:W3CDTF">2024-01-18T15:37:20Z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0x0101005482AD089D50DA459DA864D394CCD67F</vt:lpwstr>
  </property>
  <property fmtid="{D5CDD505-2E9C-101B-9397-08002B2CF9AE}" pid="3" name="MediaServiceImageTags">
    <vt:lpwstr/>
  </property>
</Properties>
</file>